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mc:AlternateContent xmlns:mc="http://schemas.openxmlformats.org/markup-compatibility/2006">
    <mc:Choice Requires="x15">
      <x15ac:absPath xmlns:x15ac="http://schemas.microsoft.com/office/spreadsheetml/2010/11/ac" url="R:\Commems &amp; War Graves\Anzac Cen &amp; Comms\Comms &amp; Support\Common\WST\Teresa\"/>
    </mc:Choice>
  </mc:AlternateContent>
  <xr:revisionPtr revIDLastSave="0" documentId="8_{0D4D5833-C3AD-46E4-A9AA-8372060904E3}" xr6:coauthVersionLast="47" xr6:coauthVersionMax="47" xr10:uidLastSave="{00000000-0000-0000-0000-000000000000}"/>
  <workbookProtection workbookAlgorithmName="SHA-512" workbookHashValue="Pewy1f2fp4zD80frVOrAVqaNppg6FwDeTYEZtV6CxYMev2I0vDrv4ixDsNrmHkqoAzkT8i3CJa5GlndixoHc6g==" workbookSaltValue="7rOfjV9WrHroz7CKUH5i6Q==" workbookSpinCount="100000" lockStructure="1"/>
  <bookViews>
    <workbookView xWindow="40920" yWindow="-120" windowWidth="29040" windowHeight="16440" tabRatio="729" activeTab="2" xr2:uid="{00000000-000D-0000-FFFF-FFFF00000000}"/>
  </bookViews>
  <sheets>
    <sheet name="Index" sheetId="21" r:id="rId1"/>
    <sheet name="Claims Received" sheetId="14" r:id="rId2"/>
    <sheet name="Claims Being Processed" sheetId="15" r:id="rId3"/>
    <sheet name="Determinations" sheetId="16" r:id="rId4"/>
    <sheet name="Time Taken to Process" sheetId="17" r:id="rId5"/>
    <sheet name="Conditions" sheetId="18" r:id="rId6"/>
    <sheet name="Acceptance Rates " sheetId="19" r:id="rId7"/>
    <sheet name="graph data" sheetId="22" state="hidden" r:id="rId8"/>
  </sheets>
  <externalReferences>
    <externalReference r:id="rId9"/>
  </externalReferences>
  <definedNames>
    <definedName name="Age_distribution_of_all_claims_on_hand​" localSheetId="2">'Claims Being Processed'!$A$95</definedName>
    <definedName name="Age_distribution_of_Claims_being_processed​" localSheetId="2">'Claims Being Processed'!$A$42</definedName>
    <definedName name="Age_distribution_of_claims_unallocated​__Calendar_days">'Claims Received'!$A$65</definedName>
    <definedName name="Age_distribution_of_Determinations_2" localSheetId="3">Determinations!$A$44</definedName>
    <definedName name="Age_distribution_of_unallocated_claims">'Claims Received'!$A$81</definedName>
    <definedName name="Average_time_taken_to_register_2">'Claims Received'!#REF!</definedName>
    <definedName name="Claim_Acceptance_Rates">'Acceptance Rates '!$A$37</definedName>
    <definedName name="Claim_Acceptance_rates_and_Lodgement_Channel" localSheetId="6">'Acceptance Rates '!$A$46</definedName>
    <definedName name="Claims_being_Processed​">'Claims Being Processed'!$A$25</definedName>
    <definedName name="Claims_on_hand​_1" localSheetId="2">'Claims Being Processed'!$A$76</definedName>
    <definedName name="Claims_unallocated">'Claims Received'!$A$47</definedName>
    <definedName name="Claims_unallocated_FYTD">'Claims Received'!$A$47</definedName>
    <definedName name="Condidtions_total_time_to_process__calendar_days" localSheetId="5">Conditions!#REF!</definedName>
    <definedName name="Condition__determined_1" localSheetId="5">Conditions!$A$59</definedName>
    <definedName name="Condition_Acceptance_Rates" localSheetId="6">'Acceptance Rates '!$A$26</definedName>
    <definedName name="Conditions_being_processed_by_an" localSheetId="5">Conditions!$A$41</definedName>
    <definedName name="Conditions_On_hand" localSheetId="5">Conditions!$A$50</definedName>
    <definedName name="Conditions_total_time_to_process__calendar_days">Conditions!#REF!</definedName>
    <definedName name="Conditions_unallocated" localSheetId="5">Conditions!$A$32</definedName>
    <definedName name="Determinations___Claims​" localSheetId="3">Determinations!$A$27</definedName>
    <definedName name="ID" localSheetId="6" hidden="1">"f0eda054-1a36-4173-b728-021a88fd2d24"</definedName>
    <definedName name="ID" localSheetId="2" hidden="1">"f5fc1b77-b4d6-4e2c-bf66-1d58ce7d0cc2"</definedName>
    <definedName name="ID" localSheetId="1" hidden="1">"d018ccdb-d703-44b7-90de-bd6e6e25c8ad"</definedName>
    <definedName name="ID" localSheetId="5" hidden="1">"2ed8f1be-9cf0-4a23-9903-3f271c3dab28"</definedName>
    <definedName name="ID" localSheetId="3" hidden="1">"dfbf2c40-b6ce-41e9-bb41-6326c43de250"</definedName>
    <definedName name="ID" localSheetId="7" hidden="1">"b27d39d7-5452-47a8-a917-1f2a7de8ae8a"</definedName>
    <definedName name="ID" localSheetId="0" hidden="1">"35458439-81cf-4e63-9d29-252572b6b753"</definedName>
    <definedName name="ID" localSheetId="4" hidden="1">"f2c4e61e-55e5-4554-abf8-038dc5cdcc8d"</definedName>
    <definedName name="Incoming_claims" localSheetId="6">#REF!</definedName>
    <definedName name="Incoming_Claims">'Claims Received'!$A$28</definedName>
    <definedName name="Incoming_claims_FYTD_2023_2024">'Claims Received'!$A$28</definedName>
    <definedName name="Incoming_condidtions_claimed" localSheetId="5">Conditions!$A$23</definedName>
    <definedName name="Incoming_Conditions">Conditions!$A$23</definedName>
    <definedName name="Incoming_Conditions_Claimed" localSheetId="5">Conditions!$A$23</definedName>
    <definedName name="Margin">[1]M_Control_Ref!$W$11</definedName>
    <definedName name="Time_taken_register">'Time Taken to Process'!#REF!</definedName>
    <definedName name="Time_taken_to_allocate" localSheetId="4">'Time Taken to Process'!$A$31</definedName>
    <definedName name="Time_taken_to_allocate">'Claims Received'!#REF!</definedName>
    <definedName name="Time_taken_to_process_conditions">'Time Taken to Process'!$A$57</definedName>
    <definedName name="Time_taken_to_register" localSheetId="4">'Time Taken to Process'!$A$24</definedName>
    <definedName name="Time_to_taken_to_investigate_and_determine" localSheetId="4">'Time Taken to Process'!$A$38</definedName>
    <definedName name="Time_with_a_DVA_officer">'Time Taken to Process'!$A$38</definedName>
    <definedName name="Total_Time_taken_to_Process" localSheetId="4">'Time Taken to Process'!$A$45</definedName>
    <definedName name="Total_time_to_process___Conditions" localSheetId="4">'Time Taken to Process'!$A$56</definedName>
    <definedName name="Unallocated_claims">'Claims Received'!$A$47</definedName>
    <definedName name="Unallocated_claims_FYTD">'Claims Received'!$A$47</definedName>
  </definedNames>
  <calcPr calcId="191029"/>
  <customWorkbookViews>
    <customWorkbookView name="Aslam, Farheen - Personal View" guid="{5AF62DFA-40D1-418A-9D9C-A86EBE4C67D7}" mergeInterval="0" personalView="1" maximized="1" xWindow="-9" yWindow="-9" windowWidth="2578" windowHeight="1408" tabRatio="932" activeSheetId="5" showComments="commIndAndComment"/>
    <customWorkbookView name="Chen, Shuelin - Personal View" guid="{D4A34A1E-88EA-4D20-B2D2-32028AA61AC6}" mergeInterval="0" personalView="1" maximized="1" xWindow="-2891" yWindow="-11" windowWidth="2902" windowHeight="1582" tabRatio="870" activeSheetId="7"/>
    <customWorkbookView name="Dimitriou, Con - Personal View" guid="{D5245A09-437E-4DDF-BE5D-8525B08915E3}" mergeInterval="0" personalView="1" maximized="1" xWindow="-13" yWindow="-13" windowWidth="2762" windowHeight="1770" tabRatio="932" activeSheetId="3"/>
    <customWorkbookView name="Walton, Alex - Personal View" guid="{46877CD0-5E93-4DEC-A6AE-C580516D7FE1}" mergeInterval="0" personalView="1" maximized="1" xWindow="-8" yWindow="-8" windowWidth="1936" windowHeight="1056" tabRatio="932" activeSheetId="5"/>
    <customWorkbookView name="Davis, Jason - Personal View" guid="{4B44097A-F0F9-4134-B1E9-4AC3B7353331}" mergeInterval="0" personalView="1" maximized="1" xWindow="-1928" yWindow="10" windowWidth="1936" windowHeight="1056" tabRatio="870"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3" i="18" l="1"/>
  <c r="R62" i="18"/>
  <c r="R61" i="18"/>
  <c r="R60" i="18"/>
  <c r="P29" i="18"/>
  <c r="Q29" i="18"/>
  <c r="Q28" i="18"/>
  <c r="Q27" i="18"/>
  <c r="Q26" i="18"/>
  <c r="Q25" i="18"/>
  <c r="Q24" i="18"/>
  <c r="P63" i="18"/>
  <c r="O63" i="18"/>
  <c r="N63" i="18"/>
  <c r="M63" i="18"/>
  <c r="L63" i="18"/>
  <c r="K63" i="18"/>
  <c r="J63" i="18"/>
  <c r="I63" i="18"/>
  <c r="H63" i="18"/>
  <c r="G63" i="18"/>
  <c r="F63" i="18"/>
  <c r="E63" i="18"/>
  <c r="O56" i="18"/>
  <c r="N56" i="18"/>
  <c r="M56" i="18"/>
  <c r="L56" i="18"/>
  <c r="K56" i="18"/>
  <c r="J56" i="18"/>
  <c r="I56" i="18"/>
  <c r="H56" i="18"/>
  <c r="G56" i="18"/>
  <c r="F56" i="18"/>
  <c r="E56" i="18"/>
  <c r="D56" i="18"/>
  <c r="O47" i="18"/>
  <c r="N47" i="18"/>
  <c r="M47" i="18"/>
  <c r="L47" i="18"/>
  <c r="K47" i="18"/>
  <c r="J47" i="18"/>
  <c r="I47" i="18"/>
  <c r="H47" i="18"/>
  <c r="G47" i="18"/>
  <c r="F47" i="18"/>
  <c r="E47" i="18"/>
  <c r="D47" i="18"/>
  <c r="O38" i="18"/>
  <c r="N38" i="18"/>
  <c r="M38" i="18"/>
  <c r="L38" i="18"/>
  <c r="K38" i="18"/>
  <c r="J38" i="18"/>
  <c r="I38" i="18"/>
  <c r="H38" i="18"/>
  <c r="G38" i="18"/>
  <c r="F38" i="18"/>
  <c r="E38" i="18"/>
  <c r="D38" i="18"/>
  <c r="O29" i="18"/>
  <c r="N29" i="18"/>
  <c r="M29" i="18"/>
  <c r="L29" i="18"/>
  <c r="K29" i="18"/>
  <c r="J29" i="18"/>
  <c r="I29" i="18"/>
  <c r="H29" i="18"/>
  <c r="G29" i="18"/>
  <c r="F29" i="18"/>
  <c r="E29" i="18"/>
  <c r="D29" i="18"/>
  <c r="Q32" i="16"/>
  <c r="Q35" i="16"/>
  <c r="Q39" i="16"/>
  <c r="R39" i="16"/>
  <c r="R38" i="16"/>
  <c r="R37" i="16"/>
  <c r="R36" i="16"/>
  <c r="R35" i="16"/>
  <c r="R34" i="16"/>
  <c r="R33" i="16"/>
  <c r="R32" i="16"/>
  <c r="R31" i="16"/>
  <c r="R30" i="16"/>
  <c r="R29" i="16"/>
  <c r="R28" i="16"/>
  <c r="P32" i="16"/>
  <c r="P35" i="16"/>
  <c r="P39" i="16"/>
  <c r="O32" i="16"/>
  <c r="O35" i="16"/>
  <c r="O39" i="16"/>
  <c r="N32" i="16"/>
  <c r="N35" i="16"/>
  <c r="N39" i="16"/>
  <c r="M32" i="16"/>
  <c r="M35" i="16"/>
  <c r="M39" i="16"/>
  <c r="L32" i="16"/>
  <c r="L35" i="16"/>
  <c r="L39" i="16"/>
  <c r="K32" i="16"/>
  <c r="K35" i="16"/>
  <c r="K39" i="16"/>
  <c r="J32" i="16"/>
  <c r="J35" i="16"/>
  <c r="J39" i="16"/>
  <c r="I32" i="16"/>
  <c r="I35" i="16"/>
  <c r="I39" i="16"/>
  <c r="H32" i="16"/>
  <c r="H35" i="16"/>
  <c r="H39" i="16"/>
  <c r="G32" i="16"/>
  <c r="G35" i="16"/>
  <c r="G39" i="16"/>
  <c r="F32" i="16"/>
  <c r="F35" i="16"/>
  <c r="F39" i="16"/>
  <c r="E32" i="16"/>
  <c r="E35" i="16"/>
  <c r="E39" i="16"/>
  <c r="O32" i="15"/>
  <c r="O35" i="15"/>
  <c r="O39" i="15"/>
  <c r="N32" i="15"/>
  <c r="N35" i="15"/>
  <c r="N39" i="15"/>
  <c r="M32" i="15"/>
  <c r="M35" i="15"/>
  <c r="M39" i="15"/>
  <c r="L32" i="15"/>
  <c r="L35" i="15"/>
  <c r="L39" i="15"/>
  <c r="K32" i="15"/>
  <c r="K35" i="15"/>
  <c r="K39" i="15"/>
  <c r="J32" i="15"/>
  <c r="J35" i="15"/>
  <c r="J39" i="15"/>
  <c r="I32" i="15"/>
  <c r="I35" i="15"/>
  <c r="I39" i="15"/>
  <c r="H32" i="15"/>
  <c r="H35" i="15"/>
  <c r="H39" i="15"/>
  <c r="G32" i="15"/>
  <c r="G35" i="15"/>
  <c r="G39" i="15"/>
  <c r="F32" i="15"/>
  <c r="F35" i="15"/>
  <c r="F39" i="15"/>
  <c r="E35" i="15"/>
  <c r="D35" i="15"/>
  <c r="E32" i="15"/>
  <c r="D32" i="15"/>
  <c r="P83" i="15"/>
  <c r="P86" i="15"/>
  <c r="P90" i="15"/>
  <c r="O83" i="15"/>
  <c r="O86" i="15"/>
  <c r="O90" i="15"/>
  <c r="N83" i="15"/>
  <c r="N86" i="15"/>
  <c r="N90" i="15"/>
  <c r="M83" i="15"/>
  <c r="M86" i="15"/>
  <c r="M90" i="15"/>
  <c r="L83" i="15"/>
  <c r="L86" i="15"/>
  <c r="L90" i="15"/>
  <c r="K83" i="15"/>
  <c r="K86" i="15"/>
  <c r="K90" i="15"/>
  <c r="J83" i="15"/>
  <c r="J86" i="15"/>
  <c r="J90" i="15"/>
  <c r="I83" i="15"/>
  <c r="I86" i="15"/>
  <c r="I90" i="15"/>
  <c r="H83" i="15"/>
  <c r="H86" i="15"/>
  <c r="H90" i="15"/>
  <c r="G83" i="15"/>
  <c r="G86" i="15"/>
  <c r="G90" i="15"/>
  <c r="Q36" i="14"/>
  <c r="Q39" i="14"/>
  <c r="Q43" i="14"/>
  <c r="P55" i="14"/>
  <c r="P58" i="14"/>
  <c r="P62" i="14"/>
  <c r="O55" i="14"/>
  <c r="O58" i="14"/>
  <c r="O62" i="14"/>
  <c r="N55" i="14"/>
  <c r="N58" i="14"/>
  <c r="N62" i="14"/>
  <c r="M55" i="14"/>
  <c r="M58" i="14"/>
  <c r="M62" i="14"/>
  <c r="L55" i="14"/>
  <c r="L58" i="14"/>
  <c r="L62" i="14"/>
  <c r="K55" i="14"/>
  <c r="K58" i="14"/>
  <c r="K62" i="14"/>
  <c r="J55" i="14"/>
  <c r="J58" i="14"/>
  <c r="J62" i="14"/>
  <c r="I55" i="14"/>
  <c r="I58" i="14"/>
  <c r="I62" i="14"/>
  <c r="H55" i="14"/>
  <c r="H58" i="14"/>
  <c r="H62" i="14"/>
  <c r="G55" i="14"/>
  <c r="G58" i="14"/>
  <c r="G62" i="14"/>
  <c r="F55" i="14"/>
  <c r="F58" i="14"/>
  <c r="F62" i="14"/>
  <c r="E55" i="14"/>
  <c r="E58" i="14"/>
  <c r="E62" i="14"/>
  <c r="P39" i="14"/>
  <c r="P36" i="14"/>
  <c r="P43" i="14"/>
  <c r="M36" i="14"/>
  <c r="M39" i="14"/>
  <c r="M43" i="14"/>
  <c r="N36" i="14"/>
  <c r="N39" i="14"/>
  <c r="N43" i="14"/>
  <c r="O36" i="14"/>
  <c r="O39" i="14"/>
  <c r="O43" i="14"/>
  <c r="R43" i="14"/>
  <c r="R42" i="14"/>
  <c r="R41" i="14"/>
  <c r="R40" i="14"/>
  <c r="R39" i="14"/>
  <c r="R38" i="14"/>
  <c r="R37" i="14"/>
  <c r="R36" i="14"/>
  <c r="R35" i="14"/>
  <c r="R34" i="14"/>
  <c r="R33" i="14"/>
  <c r="R32" i="14"/>
  <c r="R31" i="14"/>
  <c r="R30" i="14"/>
  <c r="L36" i="14"/>
  <c r="L39" i="14"/>
  <c r="L43" i="14"/>
  <c r="K36" i="14"/>
  <c r="K39" i="14"/>
  <c r="K43" i="14"/>
  <c r="J36" i="14"/>
  <c r="J39" i="14"/>
  <c r="J43" i="14"/>
  <c r="I36" i="14"/>
  <c r="I39" i="14"/>
  <c r="I43" i="14"/>
  <c r="H36" i="14"/>
  <c r="H39" i="14"/>
  <c r="H43" i="14"/>
  <c r="G36" i="14"/>
  <c r="G39" i="14"/>
  <c r="G43" i="14"/>
  <c r="F36" i="14"/>
  <c r="F39" i="14"/>
  <c r="F43" i="14"/>
  <c r="E36" i="14"/>
  <c r="E39" i="14"/>
  <c r="E43" i="14"/>
  <c r="Q63" i="18"/>
  <c r="H94" i="14"/>
  <c r="G94" i="14"/>
  <c r="F94" i="14"/>
  <c r="E94" i="14"/>
  <c r="D94" i="14"/>
  <c r="C94" i="14"/>
  <c r="B94" i="14"/>
  <c r="H78" i="14"/>
  <c r="G78" i="14"/>
  <c r="F78" i="14"/>
  <c r="E78" i="14"/>
  <c r="D78" i="14"/>
  <c r="C78" i="14"/>
  <c r="B78" i="14"/>
  <c r="Q55" i="14"/>
  <c r="Q58" i="14"/>
  <c r="Q62" i="14"/>
  <c r="D55" i="14"/>
  <c r="D58" i="14"/>
  <c r="D62" i="14"/>
  <c r="C55" i="14"/>
  <c r="C58" i="14"/>
  <c r="C62" i="14"/>
  <c r="B55" i="14"/>
  <c r="B58" i="14"/>
  <c r="B62" i="14"/>
  <c r="D36" i="14"/>
  <c r="D39" i="14"/>
  <c r="D43" i="14"/>
  <c r="C36" i="14"/>
  <c r="C39" i="14"/>
  <c r="C40" i="14"/>
  <c r="C43" i="14"/>
  <c r="B36" i="14"/>
  <c r="B39" i="14"/>
  <c r="B40" i="14"/>
  <c r="B43" i="14"/>
  <c r="H124" i="15"/>
  <c r="G124" i="15"/>
  <c r="F124" i="15"/>
  <c r="E124" i="15"/>
  <c r="D124" i="15"/>
  <c r="C124" i="15"/>
  <c r="B124" i="15"/>
  <c r="H107" i="15"/>
  <c r="G107" i="15"/>
  <c r="F107" i="15"/>
  <c r="E107" i="15"/>
  <c r="D107" i="15"/>
  <c r="C107" i="15"/>
  <c r="B107" i="15"/>
  <c r="Q83" i="15"/>
  <c r="Q86" i="15"/>
  <c r="Q90" i="15"/>
  <c r="D83" i="15"/>
  <c r="D86" i="15"/>
  <c r="D90" i="15"/>
  <c r="C83" i="15"/>
  <c r="C86" i="15"/>
  <c r="C90" i="15"/>
  <c r="B83" i="15"/>
  <c r="B86" i="15"/>
  <c r="B90" i="15"/>
  <c r="H72" i="15"/>
  <c r="G72" i="15"/>
  <c r="F72" i="15"/>
  <c r="E72" i="15"/>
  <c r="D72" i="15"/>
  <c r="C72" i="15"/>
  <c r="B72" i="15"/>
  <c r="H55" i="15"/>
  <c r="G55" i="15"/>
  <c r="F55" i="15"/>
  <c r="E55" i="15"/>
  <c r="D55" i="15"/>
  <c r="C55" i="15"/>
  <c r="B55" i="15"/>
  <c r="P32" i="15"/>
  <c r="P35" i="15"/>
  <c r="P39" i="15"/>
  <c r="C32" i="15"/>
  <c r="C35" i="15"/>
  <c r="C39" i="15"/>
  <c r="B32" i="15"/>
  <c r="B35" i="15"/>
  <c r="B39" i="15"/>
  <c r="H70" i="16"/>
  <c r="G70" i="16"/>
  <c r="F70" i="16"/>
  <c r="E70" i="16"/>
  <c r="D70" i="16"/>
  <c r="C70" i="16"/>
  <c r="B70" i="16"/>
  <c r="H55" i="16"/>
  <c r="G55" i="16"/>
  <c r="F55" i="16"/>
  <c r="E55" i="16"/>
  <c r="D55" i="16"/>
  <c r="C55" i="16"/>
  <c r="B55" i="16"/>
  <c r="D32" i="16"/>
  <c r="D35" i="16"/>
  <c r="D39" i="16"/>
  <c r="C32" i="16"/>
  <c r="C35" i="16"/>
  <c r="C39" i="16"/>
  <c r="B32" i="16"/>
  <c r="B35" i="16"/>
  <c r="B36" i="16"/>
  <c r="B39" i="16"/>
  <c r="D63" i="18"/>
  <c r="C63" i="18"/>
  <c r="B63" i="18"/>
  <c r="P56" i="18"/>
  <c r="C56" i="18"/>
  <c r="B56" i="18"/>
  <c r="P47" i="18"/>
  <c r="C47" i="18"/>
  <c r="B47" i="18"/>
  <c r="P38" i="18"/>
  <c r="C38" i="18"/>
  <c r="B38" i="18"/>
  <c r="C29" i="18"/>
  <c r="B29" i="18"/>
  <c r="R47" i="18"/>
  <c r="R46" i="18"/>
  <c r="R45" i="18"/>
  <c r="R44" i="18"/>
  <c r="R43" i="18"/>
  <c r="R42" i="18"/>
  <c r="R38" i="18"/>
  <c r="R37" i="18"/>
  <c r="R36" i="18"/>
  <c r="R35" i="18"/>
  <c r="R34" i="18"/>
  <c r="R33" i="18"/>
  <c r="Q56" i="18"/>
  <c r="Q55" i="18"/>
  <c r="Q54" i="18"/>
  <c r="Q53" i="18"/>
  <c r="Q52" i="18"/>
  <c r="Q51" i="18"/>
  <c r="Q47" i="18"/>
  <c r="Q46" i="18"/>
  <c r="Q45" i="18"/>
  <c r="Q44" i="18"/>
  <c r="Q43" i="18"/>
  <c r="Q42" i="18"/>
  <c r="Q38" i="18"/>
  <c r="Q37" i="18"/>
  <c r="Q36" i="18"/>
  <c r="Q35" i="18"/>
  <c r="Q34" i="18"/>
  <c r="Q33" i="18"/>
  <c r="Q39" i="15"/>
  <c r="Q38" i="15"/>
  <c r="Q37" i="15"/>
  <c r="Q36" i="15"/>
  <c r="Q35" i="15"/>
  <c r="Q34" i="15"/>
  <c r="Q33" i="15"/>
  <c r="Q32" i="15"/>
  <c r="Q31" i="15"/>
  <c r="Q30" i="15"/>
  <c r="Q29" i="15"/>
  <c r="Q28" i="15"/>
  <c r="Q27" i="15"/>
  <c r="Q26" i="15"/>
  <c r="T36" i="16"/>
  <c r="T42" i="14"/>
  <c r="T39" i="14"/>
  <c r="T36" i="14"/>
  <c r="T32" i="14"/>
  <c r="T30" i="14"/>
  <c r="T35" i="16"/>
  <c r="U48" i="17"/>
  <c r="U49" i="17"/>
  <c r="U50" i="17"/>
  <c r="U51" i="17"/>
  <c r="U52" i="17"/>
  <c r="U53" i="17"/>
  <c r="U54" i="17"/>
  <c r="U55" i="17"/>
  <c r="U56" i="17"/>
  <c r="T40" i="14"/>
  <c r="T37" i="14"/>
  <c r="T31" i="14"/>
  <c r="T38" i="16"/>
  <c r="T37" i="16"/>
  <c r="T34" i="16"/>
  <c r="T33" i="16"/>
  <c r="T31" i="16"/>
  <c r="T30" i="16"/>
  <c r="T29" i="16"/>
  <c r="T28" i="16"/>
  <c r="T41" i="14"/>
  <c r="T38" i="14"/>
  <c r="T35" i="14"/>
  <c r="T34" i="14"/>
  <c r="T33" i="14"/>
  <c r="T39" i="16"/>
  <c r="T32" i="16"/>
  <c r="T43" i="14"/>
</calcChain>
</file>

<file path=xl/sharedStrings.xml><?xml version="1.0" encoding="utf-8"?>
<sst xmlns="http://schemas.openxmlformats.org/spreadsheetml/2006/main" count="626" uniqueCount="240">
  <si>
    <t>Claims Received</t>
  </si>
  <si>
    <t>Claims received by DVA.</t>
  </si>
  <si>
    <t>Incoming claims - Net claims received</t>
  </si>
  <si>
    <t>Unallocated claims</t>
  </si>
  <si>
    <t>Age distribution of unallocated claims​</t>
  </si>
  <si>
    <t>Claims Processed</t>
  </si>
  <si>
    <t xml:space="preserve"> </t>
  </si>
  <si>
    <t>Claims allocated to an officer for processing.</t>
  </si>
  <si>
    <t>Claims being Processed​</t>
  </si>
  <si>
    <t>Age distribution of claims being processed​</t>
  </si>
  <si>
    <t>Claims on hand​</t>
  </si>
  <si>
    <t>Age distribution of claims on hand​</t>
  </si>
  <si>
    <t xml:space="preserve">Determinations </t>
  </si>
  <si>
    <t xml:space="preserve">Claims determined by DVA.  A liability claim is determined once all conditions on that claim have been determined. </t>
  </si>
  <si>
    <t>Claim Determinations</t>
  </si>
  <si>
    <t>Age distribution of Determinations​</t>
  </si>
  <si>
    <t>Time taken to Process</t>
  </si>
  <si>
    <t xml:space="preserve">Reported in calendar days.  Time is measured from date of receipt to date of determination. The overall time taken to process includes periods external to the DVA process, eg time to obtain medical information. </t>
  </si>
  <si>
    <t>to allocate</t>
  </si>
  <si>
    <t>with a DVA Officer</t>
  </si>
  <si>
    <t>to process - CLAIMS</t>
  </si>
  <si>
    <t>to process - CONDITIONS</t>
  </si>
  <si>
    <t>Conditions</t>
  </si>
  <si>
    <t>Reports the number of conditions determined across all Liability claims.</t>
  </si>
  <si>
    <t>Incoming Conditions - Net Conditions Received</t>
  </si>
  <si>
    <t>Conditions Unallocated</t>
  </si>
  <si>
    <t>Conditions Being Processed</t>
  </si>
  <si>
    <t>Conditions On Hand</t>
  </si>
  <si>
    <t>Conditions Determined</t>
  </si>
  <si>
    <t>Acceptance Rates</t>
  </si>
  <si>
    <t>Reports acceptance rates for conditions and claims determined in the period.</t>
  </si>
  <si>
    <t>Condition Acceptance Rates</t>
  </si>
  <si>
    <t>Claim Acceptance Rates</t>
  </si>
  <si>
    <t>CLAIMS RECEIVED</t>
  </si>
  <si>
    <t>Incoming claims</t>
  </si>
  <si>
    <t>2021-2022</t>
  </si>
  <si>
    <t>2022-2023</t>
  </si>
  <si>
    <t>Current 
FYTD</t>
  </si>
  <si>
    <t>Last 
FYTD</t>
  </si>
  <si>
    <t>% change 
from last 
FYTD</t>
  </si>
  <si>
    <r>
      <t>Net claims received</t>
    </r>
    <r>
      <rPr>
        <b/>
        <vertAlign val="superscript"/>
        <sz val="11"/>
        <rFont val="Calibri"/>
        <family val="2"/>
        <scheme val="minor"/>
      </rPr>
      <t>1</t>
    </r>
  </si>
  <si>
    <t>DRCA Initial Liability</t>
  </si>
  <si>
    <t>MRCA Initial Liability</t>
  </si>
  <si>
    <t>VEA Compensation Payment</t>
  </si>
  <si>
    <t xml:space="preserve">Dual Act IL (VEA/DRCA) </t>
  </si>
  <si>
    <t>Tri Act IL (MRCA/DRCA/VEA)</t>
  </si>
  <si>
    <t>VEA Application for Increase</t>
  </si>
  <si>
    <t>Total Initial Liability</t>
  </si>
  <si>
    <t>MRCA Permanent Impairment</t>
  </si>
  <si>
    <t>DRCA Permanent Impairment</t>
  </si>
  <si>
    <t>Total Permanent Impairment</t>
  </si>
  <si>
    <t>MRCA/DRCA Incapacity</t>
  </si>
  <si>
    <t>VEA War Widow</t>
  </si>
  <si>
    <t>MRCA/DRCA Death Compensation</t>
  </si>
  <si>
    <t>Total Compensation claims</t>
  </si>
  <si>
    <t>Initial Liability</t>
  </si>
  <si>
    <r>
      <t>0-100</t>
    </r>
    <r>
      <rPr>
        <sz val="11"/>
        <rFont val="Calibri"/>
        <family val="2"/>
      </rPr>
      <t>​</t>
    </r>
  </si>
  <si>
    <r>
      <t>101-200</t>
    </r>
    <r>
      <rPr>
        <sz val="11"/>
        <rFont val="Calibri"/>
        <family val="2"/>
      </rPr>
      <t>​</t>
    </r>
  </si>
  <si>
    <r>
      <t>201-300</t>
    </r>
    <r>
      <rPr>
        <sz val="11"/>
        <rFont val="Calibri"/>
        <family val="2"/>
      </rPr>
      <t>​</t>
    </r>
  </si>
  <si>
    <r>
      <t>301-400</t>
    </r>
    <r>
      <rPr>
        <sz val="11"/>
        <rFont val="Calibri"/>
        <family val="2"/>
      </rPr>
      <t>​</t>
    </r>
  </si>
  <si>
    <r>
      <t>401-600</t>
    </r>
    <r>
      <rPr>
        <sz val="11"/>
        <rFont val="Calibri"/>
        <family val="2"/>
      </rPr>
      <t>​</t>
    </r>
  </si>
  <si>
    <r>
      <t>601-800</t>
    </r>
    <r>
      <rPr>
        <sz val="11"/>
        <rFont val="Calibri"/>
        <family val="2"/>
      </rPr>
      <t>​</t>
    </r>
  </si>
  <si>
    <r>
      <t>800+</t>
    </r>
    <r>
      <rPr>
        <sz val="11"/>
        <rFont val="Calibri"/>
        <family val="2"/>
      </rPr>
      <t>​</t>
    </r>
  </si>
  <si>
    <r>
      <t>DRCA Initial Liability</t>
    </r>
    <r>
      <rPr>
        <sz val="11"/>
        <color rgb="FF808080"/>
        <rFont val="Calibri"/>
        <family val="2"/>
      </rPr>
      <t>​</t>
    </r>
  </si>
  <si>
    <r>
      <t>MRCA Initial Liability</t>
    </r>
    <r>
      <rPr>
        <sz val="11"/>
        <color rgb="FF808080"/>
        <rFont val="Calibri"/>
        <family val="2"/>
      </rPr>
      <t>​</t>
    </r>
  </si>
  <si>
    <r>
      <t>VEA Compensation Payment</t>
    </r>
    <r>
      <rPr>
        <sz val="11"/>
        <color rgb="FF808080"/>
        <rFont val="Calibri"/>
        <family val="2"/>
      </rPr>
      <t>​</t>
    </r>
  </si>
  <si>
    <r>
      <t>Dual Act IL (VEA/DRCA) </t>
    </r>
    <r>
      <rPr>
        <sz val="11"/>
        <color rgb="FF808080"/>
        <rFont val="Calibri"/>
        <family val="2"/>
      </rPr>
      <t>​</t>
    </r>
  </si>
  <si>
    <r>
      <t>Tri Act IL (MRCA/DRCA/VEA)</t>
    </r>
    <r>
      <rPr>
        <sz val="11"/>
        <color rgb="FF808080"/>
        <rFont val="Calibri"/>
        <family val="2"/>
      </rPr>
      <t>​</t>
    </r>
  </si>
  <si>
    <r>
      <t>VEA Application for Increase</t>
    </r>
    <r>
      <rPr>
        <sz val="11"/>
        <color rgb="FF808080"/>
        <rFont val="Calibri"/>
        <family val="2"/>
      </rPr>
      <t>​</t>
    </r>
  </si>
  <si>
    <r>
      <t>MRCA Permanent Impairment</t>
    </r>
    <r>
      <rPr>
        <sz val="11"/>
        <color rgb="FF808080"/>
        <rFont val="Calibri"/>
        <family val="2"/>
      </rPr>
      <t>​</t>
    </r>
  </si>
  <si>
    <r>
      <t>DRCA Permanent Impairment</t>
    </r>
    <r>
      <rPr>
        <sz val="11"/>
        <color rgb="FF808080"/>
        <rFont val="Calibri"/>
        <family val="2"/>
      </rPr>
      <t>​</t>
    </r>
  </si>
  <si>
    <r>
      <t>MRCA/DRCA Incapacity</t>
    </r>
    <r>
      <rPr>
        <sz val="11"/>
        <color rgb="FF808080"/>
        <rFont val="Calibri"/>
        <family val="2"/>
      </rPr>
      <t>​</t>
    </r>
  </si>
  <si>
    <r>
      <t>VEA War Widow</t>
    </r>
    <r>
      <rPr>
        <sz val="11"/>
        <color rgb="FF808080"/>
        <rFont val="Calibri"/>
        <family val="2"/>
      </rPr>
      <t>​</t>
    </r>
  </si>
  <si>
    <r>
      <t>MRCA/DRCA Death Compensation</t>
    </r>
    <r>
      <rPr>
        <sz val="11"/>
        <color rgb="FF808080"/>
        <rFont val="Calibri"/>
        <family val="2"/>
      </rPr>
      <t>​</t>
    </r>
  </si>
  <si>
    <r>
      <t>Total Compensation claims</t>
    </r>
    <r>
      <rPr>
        <sz val="11"/>
        <rFont val="Calibri"/>
        <family val="2"/>
      </rPr>
      <t>​</t>
    </r>
  </si>
  <si>
    <t>CLAIMS BEING PROCESSED</t>
  </si>
  <si>
    <t>% change from last month</t>
  </si>
  <si>
    <t>Dual Act IL (VEA/DRCA) ​</t>
  </si>
  <si>
    <t>Tri Act IL (MRCA/DRCA/VEA)​</t>
  </si>
  <si>
    <t>VEA Application for Increase​</t>
  </si>
  <si>
    <r>
      <t>Total Initial Liability</t>
    </r>
    <r>
      <rPr>
        <sz val="11"/>
        <rFont val="Calibri"/>
        <family val="2"/>
      </rPr>
      <t>​</t>
    </r>
  </si>
  <si>
    <t>MRCA Permanent Impairment​</t>
  </si>
  <si>
    <t>DRCA Permanent Impairment​</t>
  </si>
  <si>
    <r>
      <t>Total Permanent Impairment</t>
    </r>
    <r>
      <rPr>
        <sz val="11"/>
        <rFont val="Calibri"/>
        <family val="2"/>
      </rPr>
      <t>​</t>
    </r>
  </si>
  <si>
    <t>MRCA/DRCA Incapacity​</t>
  </si>
  <si>
    <t>888​</t>
  </si>
  <si>
    <t>724​</t>
  </si>
  <si>
    <t>VEA War Widow​</t>
  </si>
  <si>
    <t>193​</t>
  </si>
  <si>
    <t>202​</t>
  </si>
  <si>
    <t>MRCA/DRCA Death Compensation​</t>
  </si>
  <si>
    <t>133​</t>
  </si>
  <si>
    <t>128​</t>
  </si>
  <si>
    <r>
      <t>62,875</t>
    </r>
    <r>
      <rPr>
        <sz val="11"/>
        <rFont val="Calibri"/>
        <family val="2"/>
      </rPr>
      <t>​</t>
    </r>
  </si>
  <si>
    <r>
      <t>65,960</t>
    </r>
    <r>
      <rPr>
        <sz val="11"/>
        <rFont val="Calibri"/>
        <family val="2"/>
      </rPr>
      <t>​</t>
    </r>
  </si>
  <si>
    <t>0-100​</t>
  </si>
  <si>
    <t>101-200​</t>
  </si>
  <si>
    <t>201-300​</t>
  </si>
  <si>
    <t>301-400​</t>
  </si>
  <si>
    <t>401-600​</t>
  </si>
  <si>
    <t>601-800​</t>
  </si>
  <si>
    <t>800+​</t>
  </si>
  <si>
    <t>Total Compensation claims​</t>
  </si>
  <si>
    <t>1. Represents number of claims being processed at the end of the month in each age bracket.</t>
  </si>
  <si>
    <r>
      <t>Nov-23</t>
    </r>
    <r>
      <rPr>
        <sz val="11"/>
        <rFont val="Calibri"/>
        <family val="2"/>
      </rPr>
      <t>​</t>
    </r>
  </si>
  <si>
    <r>
      <t>Dec-23</t>
    </r>
    <r>
      <rPr>
        <sz val="11"/>
        <rFont val="Calibri"/>
        <family val="2"/>
      </rPr>
      <t>​</t>
    </r>
  </si>
  <si>
    <t>DRCA Initial Liability​</t>
  </si>
  <si>
    <t>2,289​</t>
  </si>
  <si>
    <t>2,392​</t>
  </si>
  <si>
    <t>MRCA Initial Liability​</t>
  </si>
  <si>
    <t>20,064​</t>
  </si>
  <si>
    <t>19,794​</t>
  </si>
  <si>
    <t>VEA Compensation Payment​</t>
  </si>
  <si>
    <t>1,385​</t>
  </si>
  <si>
    <t>1,251​</t>
  </si>
  <si>
    <t>4,751​</t>
  </si>
  <si>
    <t>5,052​</t>
  </si>
  <si>
    <t>18,778​</t>
  </si>
  <si>
    <t>18,654​</t>
  </si>
  <si>
    <t>725​</t>
  </si>
  <si>
    <r>
      <t>47,992</t>
    </r>
    <r>
      <rPr>
        <sz val="11"/>
        <rFont val="Calibri"/>
        <family val="2"/>
      </rPr>
      <t>​</t>
    </r>
  </si>
  <si>
    <r>
      <t>47,867</t>
    </r>
    <r>
      <rPr>
        <sz val="11"/>
        <rFont val="Calibri"/>
        <family val="2"/>
      </rPr>
      <t>​</t>
    </r>
  </si>
  <si>
    <t>11,905​</t>
  </si>
  <si>
    <t>11,983​</t>
  </si>
  <si>
    <t>14,280​</t>
  </si>
  <si>
    <t>14,842​</t>
  </si>
  <si>
    <r>
      <t>26,185</t>
    </r>
    <r>
      <rPr>
        <sz val="11"/>
        <rFont val="Calibri"/>
        <family val="2"/>
      </rPr>
      <t>​</t>
    </r>
  </si>
  <si>
    <r>
      <t>26,825</t>
    </r>
    <r>
      <rPr>
        <sz val="11"/>
        <rFont val="Calibri"/>
        <family val="2"/>
      </rPr>
      <t>​</t>
    </r>
  </si>
  <si>
    <t>926​</t>
  </si>
  <si>
    <t>780​</t>
  </si>
  <si>
    <r>
      <t>75,429</t>
    </r>
    <r>
      <rPr>
        <sz val="11"/>
        <rFont val="Calibri"/>
        <family val="2"/>
      </rPr>
      <t>​</t>
    </r>
  </si>
  <si>
    <r>
      <t>75,802</t>
    </r>
    <r>
      <rPr>
        <sz val="11"/>
        <rFont val="Calibri"/>
        <family val="2"/>
      </rPr>
      <t>​</t>
    </r>
  </si>
  <si>
    <t>DETERMINATIONS</t>
  </si>
  <si>
    <t xml:space="preserve">FYTD </t>
  </si>
  <si>
    <t>Last FYTD</t>
  </si>
  <si>
    <t>% change from last FYTD</t>
  </si>
  <si>
    <r>
      <t xml:space="preserve">DRCA Initial Liability </t>
    </r>
    <r>
      <rPr>
        <vertAlign val="superscript"/>
        <sz val="11"/>
        <rFont val="Calibri"/>
        <family val="2"/>
      </rPr>
      <t>​1</t>
    </r>
  </si>
  <si>
    <r>
      <t>MRCA Initial Liability​</t>
    </r>
    <r>
      <rPr>
        <vertAlign val="superscript"/>
        <sz val="11"/>
        <rFont val="Calibri"/>
        <family val="2"/>
      </rPr>
      <t xml:space="preserve"> 2</t>
    </r>
  </si>
  <si>
    <r>
      <t>Initial Liability claims determined</t>
    </r>
    <r>
      <rPr>
        <sz val="11"/>
        <rFont val="Calibri"/>
        <family val="2"/>
      </rPr>
      <t>​</t>
    </r>
  </si>
  <si>
    <r>
      <t>Permanent Impairment claims determined</t>
    </r>
    <r>
      <rPr>
        <sz val="11"/>
        <rFont val="Calibri"/>
        <family val="2"/>
      </rPr>
      <t>​</t>
    </r>
  </si>
  <si>
    <t>​1. Total claims decided under DRCA, including those that were received and on hand as a Dual Act or Tri Act claim.</t>
  </si>
  <si>
    <t>​2. Total claims decided under MRCA, including those that were received and on hand as a Tri Act claim.</t>
  </si>
  <si>
    <t>TIME TAKEN</t>
  </si>
  <si>
    <t>Permanent Impairment</t>
  </si>
  <si>
    <t>Incapacity</t>
  </si>
  <si>
    <t>Target</t>
  </si>
  <si>
    <t>MRCA Incapacity</t>
  </si>
  <si>
    <t>DRCA Incapacity</t>
  </si>
  <si>
    <t xml:space="preserve">VEA Compensation Payment </t>
  </si>
  <si>
    <t>CONDITIONS</t>
  </si>
  <si>
    <t>Current FYTD</t>
  </si>
  <si>
    <t>Total Conditions</t>
  </si>
  <si>
    <t>% of total on hand</t>
  </si>
  <si>
    <t>Total Initial Liability Conditions</t>
  </si>
  <si>
    <t xml:space="preserve">DRCA Initial Liability </t>
  </si>
  <si>
    <t>Total Condition determined</t>
  </si>
  <si>
    <t>ACCEPTANCE RATES</t>
  </si>
  <si>
    <r>
      <t>Nov-23</t>
    </r>
    <r>
      <rPr>
        <sz val="11"/>
        <color rgb="FF000000"/>
        <rFont val="Calibri"/>
        <family val="2"/>
      </rPr>
      <t>​</t>
    </r>
  </si>
  <si>
    <r>
      <t>Dec-23</t>
    </r>
    <r>
      <rPr>
        <sz val="11"/>
        <color rgb="FF000000"/>
        <rFont val="Calibri"/>
        <family val="2"/>
      </rPr>
      <t>​</t>
    </r>
  </si>
  <si>
    <t>FYTD</t>
  </si>
  <si>
    <t>Overall Acceptance Rates (Liability only)</t>
  </si>
  <si>
    <t xml:space="preserve">1. Percentage represents the number of claims accepted in that month, regardless of claim lodgement date.
</t>
  </si>
  <si>
    <t xml:space="preserve">2. VEA and DRCA acceptance rates can be lower due to large number of claimants lodging Tri-Act claims as their ADF service is covered by all three Acts. 
</t>
  </si>
  <si>
    <t xml:space="preserve">3. DVA is required to accept a condition under MRCA if their service is on or after 1 July 2004 has contributed to the condition. </t>
  </si>
  <si>
    <t xml:space="preserve">4. If a condition is accepted under MRCA, it is required to be rejected under DRCA and/or VEA. 
</t>
  </si>
  <si>
    <t>65.4% </t>
  </si>
  <si>
    <t>71.7% </t>
  </si>
  <si>
    <t>71.9% </t>
  </si>
  <si>
    <t>88.1% </t>
  </si>
  <si>
    <t>92.2% </t>
  </si>
  <si>
    <t>83.5% </t>
  </si>
  <si>
    <t>32.8% </t>
  </si>
  <si>
    <t>59.5% </t>
  </si>
  <si>
    <t>31.7% </t>
  </si>
  <si>
    <t>95.4% </t>
  </si>
  <si>
    <t>98.6% </t>
  </si>
  <si>
    <t>91.3% </t>
  </si>
  <si>
    <t>94.5% </t>
  </si>
  <si>
    <t>93.2% </t>
  </si>
  <si>
    <t>95.7% </t>
  </si>
  <si>
    <t>64.0% </t>
  </si>
  <si>
    <t>82.5% </t>
  </si>
  <si>
    <t>60.6% </t>
  </si>
  <si>
    <t>3. Represents number of claims determined in month in each age bracket.</t>
  </si>
  <si>
    <t>4. Represents number of claims determined in month in each age bracket.</t>
  </si>
  <si>
    <t>3. Represents number of unallocated claims at the end of the month in each age bracket.</t>
  </si>
  <si>
    <t>1. Net claims does not include claims that have been withdrawn. A claim can be withdrawn for a number of reasons. Most commonly, this occurs when DVA combines multiple claims that are lodged online, on the same day, by the same claimant, into a single claim with multiple conditions, with the consent of the claimant.</t>
  </si>
  <si>
    <t>2. Represents number of unallocated claims at the end of the month in each age bracket.</t>
  </si>
  <si>
    <r>
      <t xml:space="preserve">Age distribution of unallocated​ claims </t>
    </r>
    <r>
      <rPr>
        <sz val="11"/>
        <rFont val="Calibri"/>
        <family val="2"/>
      </rPr>
      <t xml:space="preserve">
(calendar days)</t>
    </r>
    <r>
      <rPr>
        <vertAlign val="superscript"/>
        <sz val="11"/>
        <rFont val="Calibri"/>
        <family val="2"/>
      </rPr>
      <t>3</t>
    </r>
  </si>
  <si>
    <r>
      <t>Age distribution of unallocated</t>
    </r>
    <r>
      <rPr>
        <sz val="11"/>
        <rFont val="Calibri"/>
        <family val="2"/>
      </rPr>
      <t xml:space="preserve">​ </t>
    </r>
    <r>
      <rPr>
        <b/>
        <sz val="11"/>
        <rFont val="Calibri"/>
        <family val="2"/>
      </rPr>
      <t xml:space="preserve">claims </t>
    </r>
    <r>
      <rPr>
        <sz val="11"/>
        <rFont val="Calibri"/>
        <family val="2"/>
      </rPr>
      <t xml:space="preserve">
(calendar days)</t>
    </r>
    <r>
      <rPr>
        <vertAlign val="superscript"/>
        <sz val="11"/>
        <rFont val="Calibri"/>
        <family val="2"/>
      </rPr>
      <t>2</t>
    </r>
  </si>
  <si>
    <r>
      <t xml:space="preserve">Age distribution of claims being processed 
</t>
    </r>
    <r>
      <rPr>
        <sz val="11"/>
        <rFont val="Calibri"/>
        <family val="2"/>
      </rPr>
      <t>(calendar days)</t>
    </r>
    <r>
      <rPr>
        <vertAlign val="superscript"/>
        <sz val="11"/>
        <rFont val="Calibri"/>
        <family val="2"/>
      </rPr>
      <t>2</t>
    </r>
  </si>
  <si>
    <t>2. Represents number of claims being processed at the end of the month in each age bracket.</t>
  </si>
  <si>
    <t>3. Includes unallocated claims and claims being processed.</t>
  </si>
  <si>
    <t>4. Represents number of claims on hand at the end of the month in each age bracket.</t>
  </si>
  <si>
    <r>
      <t xml:space="preserve">Age distribution of  claims on hand​ 
</t>
    </r>
    <r>
      <rPr>
        <sz val="11"/>
        <rFont val="Calibri"/>
        <family val="2"/>
      </rPr>
      <t>(calendar days)</t>
    </r>
    <r>
      <rPr>
        <vertAlign val="superscript"/>
        <sz val="11"/>
        <rFont val="Calibri"/>
        <family val="2"/>
      </rPr>
      <t>5</t>
    </r>
  </si>
  <si>
    <t>5. Represents number of claims on hand at the end of the month in each age bracket.</t>
  </si>
  <si>
    <r>
      <t xml:space="preserve">Age distribution of determinations 
</t>
    </r>
    <r>
      <rPr>
        <sz val="11"/>
        <rFont val="Calibri"/>
        <family val="2"/>
      </rPr>
      <t>(calendar days)</t>
    </r>
    <r>
      <rPr>
        <vertAlign val="superscript"/>
        <sz val="11"/>
        <rFont val="Calibri"/>
        <family val="2"/>
      </rPr>
      <t>4</t>
    </r>
  </si>
  <si>
    <t xml:space="preserve">2. Time is measured from date of receipt to date of determination. The overall time taken to process includes periods external to the DVA process, e.g. time taken to obtain medical information from a treating GP or specialist. </t>
  </si>
  <si>
    <t>1.  While a claim can be lodged with one or more conditions, each condition is determined separately.</t>
  </si>
  <si>
    <r>
      <t xml:space="preserve">Conditions Determined </t>
    </r>
    <r>
      <rPr>
        <b/>
        <vertAlign val="superscript"/>
        <sz val="11"/>
        <rFont val="Calibri"/>
        <family val="2"/>
        <scheme val="minor"/>
      </rPr>
      <t>1</t>
    </r>
  </si>
  <si>
    <t>Age (days)</t>
  </si>
  <si>
    <r>
      <t>Compensation claims determined</t>
    </r>
    <r>
      <rPr>
        <sz val="11"/>
        <rFont val="Calibri"/>
        <family val="2"/>
      </rPr>
      <t>​*</t>
    </r>
  </si>
  <si>
    <r>
      <t xml:space="preserve">Claim Determinations </t>
    </r>
    <r>
      <rPr>
        <sz val="11"/>
        <rFont val="Calibri"/>
        <family val="2"/>
      </rPr>
      <t>​</t>
    </r>
  </si>
  <si>
    <r>
      <t xml:space="preserve">Age distribution of claims being processed 
</t>
    </r>
    <r>
      <rPr>
        <sz val="11"/>
        <rFont val="Calibri"/>
        <family val="2"/>
      </rPr>
      <t>(calendar days)</t>
    </r>
    <r>
      <rPr>
        <vertAlign val="superscript"/>
        <sz val="11"/>
        <rFont val="Calibri"/>
        <family val="2"/>
      </rPr>
      <t>1</t>
    </r>
  </si>
  <si>
    <r>
      <t>Claims on hand</t>
    </r>
    <r>
      <rPr>
        <sz val="11"/>
        <rFont val="Calibri"/>
        <family val="2"/>
      </rPr>
      <t xml:space="preserve">​ </t>
    </r>
    <r>
      <rPr>
        <vertAlign val="superscript"/>
        <sz val="11"/>
        <rFont val="Calibri"/>
        <family val="2"/>
      </rPr>
      <t>3</t>
    </r>
  </si>
  <si>
    <r>
      <t xml:space="preserve">Age distribution of  claims on hand​ 
</t>
    </r>
    <r>
      <rPr>
        <sz val="11"/>
        <rFont val="Calibri"/>
        <family val="2"/>
      </rPr>
      <t>(calendar days)</t>
    </r>
    <r>
      <rPr>
        <vertAlign val="superscript"/>
        <sz val="11"/>
        <rFont val="Calibri"/>
        <family val="2"/>
      </rPr>
      <t>4</t>
    </r>
  </si>
  <si>
    <r>
      <t xml:space="preserve">Age distribution of determinations 
</t>
    </r>
    <r>
      <rPr>
        <sz val="11"/>
        <rFont val="Calibri"/>
        <family val="2"/>
      </rPr>
      <t>(calendar days)</t>
    </r>
    <r>
      <rPr>
        <b/>
        <vertAlign val="superscript"/>
        <sz val="11"/>
        <rFont val="Calibri"/>
        <family val="2"/>
      </rPr>
      <t>3</t>
    </r>
  </si>
  <si>
    <t>Time taken to allocate</t>
  </si>
  <si>
    <t>Unallocated Claims</t>
  </si>
  <si>
    <t>1. Time taken to allocate includes time taken to register</t>
  </si>
  <si>
    <r>
      <t>Time taken to allocate</t>
    </r>
    <r>
      <rPr>
        <vertAlign val="superscript"/>
        <sz val="11"/>
        <rFont val="Calibri"/>
        <family val="2"/>
        <scheme val="minor"/>
      </rPr>
      <t>1</t>
    </r>
    <r>
      <rPr>
        <b/>
        <sz val="11"/>
        <rFont val="Calibri"/>
        <family val="2"/>
        <scheme val="minor"/>
      </rPr>
      <t xml:space="preserve"> </t>
    </r>
    <r>
      <rPr>
        <sz val="11"/>
        <rFont val="Calibri"/>
        <family val="2"/>
        <scheme val="minor"/>
      </rPr>
      <t>(average time in calendar days)</t>
    </r>
  </si>
  <si>
    <r>
      <t xml:space="preserve">Time with a DVA officer </t>
    </r>
    <r>
      <rPr>
        <sz val="11"/>
        <rFont val="Calibri"/>
        <family val="2"/>
        <scheme val="minor"/>
      </rPr>
      <t>(average time in calendar days)</t>
    </r>
  </si>
  <si>
    <r>
      <t xml:space="preserve">Time Taken to Process - Claims </t>
    </r>
    <r>
      <rPr>
        <b/>
        <vertAlign val="superscript"/>
        <sz val="11"/>
        <rFont val="Calibri"/>
        <family val="2"/>
        <scheme val="minor"/>
      </rPr>
      <t>2</t>
    </r>
    <r>
      <rPr>
        <b/>
        <sz val="11"/>
        <rFont val="Calibri"/>
        <family val="2"/>
        <scheme val="minor"/>
      </rPr>
      <t xml:space="preserve"> </t>
    </r>
    <r>
      <rPr>
        <sz val="11"/>
        <rFont val="Calibri"/>
        <family val="2"/>
        <scheme val="minor"/>
      </rPr>
      <t>(average time in calendar days)</t>
    </r>
  </si>
  <si>
    <r>
      <t xml:space="preserve">Time Taken to Process - Conditions </t>
    </r>
    <r>
      <rPr>
        <sz val="11"/>
        <rFont val="Calibri"/>
        <family val="2"/>
        <scheme val="minor"/>
      </rPr>
      <t>(average time in calendar days)</t>
    </r>
  </si>
  <si>
    <r>
      <t>MRCA Permanent Impairment</t>
    </r>
    <r>
      <rPr>
        <sz val="11"/>
        <color rgb="FF808080"/>
        <rFont val="Calibri"/>
        <family val="2"/>
      </rPr>
      <t>​</t>
    </r>
    <r>
      <rPr>
        <sz val="11"/>
        <color rgb="FF000000"/>
        <rFont val="Calibri"/>
        <family val="2"/>
      </rPr>
      <t>*</t>
    </r>
  </si>
  <si>
    <r>
      <t>DRCA Permanent Impairment</t>
    </r>
    <r>
      <rPr>
        <sz val="11"/>
        <color rgb="FF808080"/>
        <rFont val="Calibri"/>
        <family val="2"/>
      </rPr>
      <t>​</t>
    </r>
    <r>
      <rPr>
        <sz val="11"/>
        <color rgb="FF000000"/>
        <rFont val="Calibri"/>
        <family val="2"/>
      </rPr>
      <t>*</t>
    </r>
  </si>
  <si>
    <t>2023-2024</t>
  </si>
  <si>
    <t xml:space="preserve">2. Claims Received post 1 December 2023 and determined by end of each month. The overall time taken to process includes periods external to the DVA process, e.g. time taken to obtain medical information from a treating GP or specialist. </t>
  </si>
  <si>
    <t>TIME TAKEN - Claims received post 1 December 2023 and determined each month</t>
  </si>
  <si>
    <t>Month</t>
  </si>
  <si>
    <t>Claim Type</t>
  </si>
  <si>
    <t>Average Days on Hand</t>
  </si>
  <si>
    <t>MRCA IL</t>
  </si>
  <si>
    <t>MRCA PI</t>
  </si>
  <si>
    <t>Proportion of Claims by Age - MRCA IL - Days Old</t>
  </si>
  <si>
    <t>Days On Hand</t>
  </si>
  <si>
    <t>0 - 100</t>
  </si>
  <si>
    <t>101 - 200</t>
  </si>
  <si>
    <t>201 - 300</t>
  </si>
  <si>
    <t>301 - 400</t>
  </si>
  <si>
    <t>401 - 600</t>
  </si>
  <si>
    <t>601 - 800</t>
  </si>
  <si>
    <t>801 +</t>
  </si>
  <si>
    <t>Proportion of Claims by Age - MRCA PI - Days Old</t>
  </si>
  <si>
    <t>As at 30 November 2024​</t>
  </si>
  <si>
    <r>
      <t>As at 30 November 2023</t>
    </r>
    <r>
      <rPr>
        <b/>
        <sz val="12"/>
        <rFont val="Calibri"/>
        <family val="2"/>
      </rPr>
      <t>​</t>
    </r>
  </si>
  <si>
    <t>As at 30 November 2023</t>
  </si>
  <si>
    <t>As at 30 November 2024</t>
  </si>
  <si>
    <r>
      <t>Age distribution of Determinations</t>
    </r>
    <r>
      <rPr>
        <sz val="14"/>
        <color rgb="FFFF0000"/>
        <rFont val="Calibri"/>
        <family val="2"/>
        <scheme val="minor"/>
      </rPr>
      <t xml:space="preserve"> </t>
    </r>
    <r>
      <rPr>
        <sz val="14"/>
        <rFont val="Calibri"/>
        <family val="2"/>
        <scheme val="minor"/>
      </rPr>
      <t xml:space="preserve">(November 2024) </t>
    </r>
    <r>
      <rPr>
        <sz val="14"/>
        <color theme="1"/>
        <rFont val="Calibri"/>
        <family val="2"/>
        <scheme val="minor"/>
      </rPr>
      <t>- MRCA Initial Liability and DRCA Initial Liability</t>
    </r>
  </si>
  <si>
    <t>Average Days on Hand Profile - June 2022 to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</si>
</sst>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0.0%"/>
    <numFmt numFmtId="166" formatCode="#,##0;[Red]#,##0"/>
    <numFmt numFmtId="167" formatCode="#,##0_ ;\-#,##0\ "/>
    <numFmt numFmtId="168" formatCode="0.0"/>
  </numFmts>
  <fonts count="41" x14ac:knownFonts="1">
    <font>
      <sz val="11"/>
      <color theme="1"/>
      <name val="Calibri"/>
      <family val="2"/>
      <scheme val="minor"/>
    </font>
    <font>
      <b/>
      <sz val="11"/>
      <color theme="0"/>
      <name val="Calibri"/>
      <family val="2"/>
      <scheme val="minor"/>
    </font>
    <font>
      <b/>
      <sz val="10"/>
      <color rgb="FFC00000"/>
      <name val="Arial"/>
      <family val="2"/>
    </font>
    <font>
      <sz val="10"/>
      <name val="Arial"/>
      <family val="2"/>
    </font>
    <font>
      <sz val="11"/>
      <color theme="1"/>
      <name val="Calibri"/>
      <family val="2"/>
      <scheme val="minor"/>
    </font>
    <font>
      <sz val="11"/>
      <color rgb="FFFF0000"/>
      <name val="Calibri"/>
      <family val="2"/>
      <scheme val="minor"/>
    </font>
    <font>
      <b/>
      <sz val="11"/>
      <color theme="1"/>
      <name val="Calibri"/>
      <family val="2"/>
      <scheme val="minor"/>
    </font>
    <font>
      <sz val="11"/>
      <color rgb="FF002060"/>
      <name val="Calibri"/>
      <family val="2"/>
      <scheme val="minor"/>
    </font>
    <font>
      <b/>
      <sz val="10"/>
      <color rgb="FF002060"/>
      <name val="Arial"/>
      <family val="2"/>
    </font>
    <font>
      <sz val="11"/>
      <name val="Calibri"/>
      <family val="2"/>
      <scheme val="minor"/>
    </font>
    <font>
      <sz val="11"/>
      <color indexed="8"/>
      <name val="Calibri"/>
      <family val="2"/>
      <scheme val="minor"/>
    </font>
    <font>
      <sz val="10"/>
      <color theme="1"/>
      <name val="Calibri"/>
      <family val="2"/>
      <scheme val="minor"/>
    </font>
    <font>
      <b/>
      <sz val="11"/>
      <name val="Calibri"/>
      <family val="2"/>
      <scheme val="minor"/>
    </font>
    <font>
      <b/>
      <sz val="11"/>
      <color rgb="FF000000"/>
      <name val="Calibri"/>
      <family val="2"/>
    </font>
    <font>
      <b/>
      <sz val="11"/>
      <color rgb="FF000000"/>
      <name val="Calibri"/>
      <family val="2"/>
      <scheme val="minor"/>
    </font>
    <font>
      <sz val="11"/>
      <color rgb="FF000000"/>
      <name val="Calibri"/>
      <family val="2"/>
    </font>
    <font>
      <sz val="11"/>
      <color rgb="FF000000"/>
      <name val="Calibri"/>
      <family val="2"/>
      <scheme val="minor"/>
    </font>
    <font>
      <sz val="10"/>
      <color indexed="8"/>
      <name val="Arial"/>
      <family val="2"/>
    </font>
    <font>
      <sz val="11"/>
      <color rgb="FF808080"/>
      <name val="Calibri"/>
      <family val="2"/>
    </font>
    <font>
      <sz val="10"/>
      <color rgb="FFFF0000"/>
      <name val="Calibri"/>
      <family val="2"/>
      <scheme val="minor"/>
    </font>
    <font>
      <u/>
      <sz val="11"/>
      <color theme="10"/>
      <name val="Calibri"/>
      <family val="2"/>
      <scheme val="minor"/>
    </font>
    <font>
      <sz val="12"/>
      <color theme="1"/>
      <name val="Calibri"/>
      <family val="2"/>
      <scheme val="minor"/>
    </font>
    <font>
      <sz val="10"/>
      <color rgb="FF515151"/>
      <name val="Calibri"/>
      <family val="2"/>
      <scheme val="minor"/>
    </font>
    <font>
      <sz val="14"/>
      <color theme="1"/>
      <name val="Calibri"/>
      <family val="2"/>
      <scheme val="minor"/>
    </font>
    <font>
      <b/>
      <vertAlign val="superscript"/>
      <sz val="11"/>
      <name val="Calibri"/>
      <family val="2"/>
      <scheme val="minor"/>
    </font>
    <font>
      <b/>
      <sz val="11"/>
      <name val="Calibri"/>
      <family val="2"/>
    </font>
    <font>
      <sz val="11"/>
      <name val="Calibri"/>
      <family val="2"/>
    </font>
    <font>
      <sz val="10"/>
      <name val="Calibri"/>
      <family val="2"/>
      <scheme val="minor"/>
    </font>
    <font>
      <i/>
      <sz val="9.5"/>
      <name val="Calibri"/>
      <family val="2"/>
      <scheme val="minor"/>
    </font>
    <font>
      <vertAlign val="superscript"/>
      <sz val="11"/>
      <name val="Calibri"/>
      <family val="2"/>
    </font>
    <font>
      <b/>
      <sz val="11"/>
      <color rgb="FF002060"/>
      <name val="Calibri"/>
      <family val="2"/>
      <scheme val="minor"/>
    </font>
    <font>
      <sz val="10"/>
      <color rgb="FF000000"/>
      <name val="Calibri"/>
      <family val="2"/>
      <scheme val="minor"/>
    </font>
    <font>
      <b/>
      <sz val="10"/>
      <name val="Arial"/>
      <family val="2"/>
    </font>
    <font>
      <sz val="10"/>
      <name val="Calibri"/>
      <family val="2"/>
    </font>
    <font>
      <b/>
      <sz val="12"/>
      <name val="Calibri"/>
      <family val="2"/>
    </font>
    <font>
      <u/>
      <sz val="11"/>
      <color theme="1"/>
      <name val="Calibri"/>
      <family val="2"/>
      <scheme val="minor"/>
    </font>
    <font>
      <sz val="11"/>
      <color rgb="FFC00000"/>
      <name val="Calibri"/>
      <family val="2"/>
      <scheme val="minor"/>
    </font>
    <font>
      <vertAlign val="superscript"/>
      <sz val="11"/>
      <name val="Calibri"/>
      <family val="2"/>
      <scheme val="minor"/>
    </font>
    <font>
      <b/>
      <vertAlign val="superscript"/>
      <sz val="11"/>
      <name val="Calibri"/>
      <family val="2"/>
    </font>
    <font>
      <sz val="14"/>
      <color rgb="FFFF0000"/>
      <name val="Calibri"/>
      <family val="2"/>
      <scheme val="minor"/>
    </font>
    <font>
      <sz val="14"/>
      <name val="Calibri"/>
      <family val="2"/>
      <scheme val="minor"/>
    </font>
  </fonts>
  <fills count="6">
    <fill>
      <patternFill patternType="none"/>
    </fill>
    <fill>
      <patternFill patternType="gray125"/>
    </fill>
    <fill>
      <patternFill patternType="solid">
        <fgColor theme="8" tint="-0.49998474074526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s>
  <borders count="4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24994659260841701"/>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
      <left style="thin">
        <color theme="0" tint="-0.34998626667073579"/>
      </left>
      <right/>
      <top style="thin">
        <color theme="0" tint="-0.34998626667073579"/>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style="thin">
        <color theme="0" tint="-0.24994659260841701"/>
      </right>
      <top style="thin">
        <color theme="0" tint="-0.24994659260841701"/>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24994659260841701"/>
      </bottom>
      <diagonal/>
    </border>
    <border>
      <left style="thin">
        <color theme="0" tint="-0.24994659260841701"/>
      </left>
      <right style="thin">
        <color theme="0" tint="-0.24994659260841701"/>
      </right>
      <top/>
      <bottom/>
      <diagonal/>
    </border>
    <border>
      <left style="thin">
        <color theme="0" tint="-0.34998626667073579"/>
      </left>
      <right/>
      <top/>
      <bottom/>
      <diagonal/>
    </border>
    <border>
      <left style="thin">
        <color theme="2" tint="-0.24994659260841701"/>
      </left>
      <right style="thin">
        <color theme="2" tint="-0.24994659260841701"/>
      </right>
      <top/>
      <bottom style="thin">
        <color theme="2" tint="-0.24994659260841701"/>
      </bottom>
      <diagonal/>
    </border>
    <border>
      <left style="thin">
        <color theme="0" tint="-0.24994659260841701"/>
      </left>
      <right style="thin">
        <color theme="0" tint="-0.24994659260841701"/>
      </right>
      <top/>
      <bottom style="thin">
        <color theme="0" tint="-0.34998626667073579"/>
      </bottom>
      <diagonal/>
    </border>
    <border>
      <left style="thin">
        <color theme="0" tint="-0.34998626667073579"/>
      </left>
      <right style="thin">
        <color theme="0" tint="-0.14999847407452621"/>
      </right>
      <top style="thin">
        <color theme="0" tint="-0.34998626667073579"/>
      </top>
      <bottom style="thin">
        <color theme="0" tint="-0.34998626667073579"/>
      </bottom>
      <diagonal/>
    </border>
    <border>
      <left style="thin">
        <color theme="0" tint="-0.34998626667073579"/>
      </left>
      <right style="thin">
        <color theme="0" tint="-0.14999847407452621"/>
      </right>
      <top style="thin">
        <color theme="0" tint="-0.34998626667073579"/>
      </top>
      <bottom/>
      <diagonal/>
    </border>
    <border>
      <left style="thin">
        <color theme="0" tint="-0.34998626667073579"/>
      </left>
      <right style="thin">
        <color theme="0" tint="-0.14999847407452621"/>
      </right>
      <top/>
      <bottom style="thin">
        <color theme="0" tint="-0.34998626667073579"/>
      </bottom>
      <diagonal/>
    </border>
    <border>
      <left/>
      <right style="thin">
        <color theme="0" tint="-0.14999847407452621"/>
      </right>
      <top style="thin">
        <color theme="0" tint="-0.34998626667073579"/>
      </top>
      <bottom/>
      <diagonal/>
    </border>
    <border>
      <left/>
      <right style="thin">
        <color theme="0" tint="-0.14999847407452621"/>
      </right>
      <top/>
      <bottom style="thin">
        <color theme="0" tint="-0.34998626667073579"/>
      </bottom>
      <diagonal/>
    </border>
    <border>
      <left style="thin">
        <color theme="0" tint="-0.34998626667073579"/>
      </left>
      <right/>
      <top style="thin">
        <color theme="0" tint="-0.24994659260841701"/>
      </top>
      <bottom/>
      <diagonal/>
    </border>
    <border>
      <left style="thin">
        <color theme="0" tint="-0.24994659260841701"/>
      </left>
      <right style="thin">
        <color theme="0" tint="-0.24994659260841701"/>
      </right>
      <top style="thin">
        <color theme="0" tint="-0.14999847407452621"/>
      </top>
      <bottom style="thin">
        <color theme="0" tint="-0.34998626667073579"/>
      </bottom>
      <diagonal/>
    </border>
    <border>
      <left style="thin">
        <color theme="0" tint="-0.24994659260841701"/>
      </left>
      <right style="thin">
        <color theme="0" tint="-0.24994659260841701"/>
      </right>
      <top style="thin">
        <color theme="0" tint="-0.14999847407452621"/>
      </top>
      <bottom style="thin">
        <color theme="0" tint="-0.24994659260841701"/>
      </bottom>
      <diagonal/>
    </border>
    <border>
      <left style="thin">
        <color theme="0" tint="-0.24994659260841701"/>
      </left>
      <right style="thin">
        <color theme="0" tint="-0.14999847407452621"/>
      </right>
      <top style="thin">
        <color theme="0" tint="-0.14999847407452621"/>
      </top>
      <bottom style="thin">
        <color theme="0" tint="-0.34998626667073579"/>
      </bottom>
      <diagonal/>
    </border>
    <border>
      <left style="thin">
        <color theme="0" tint="-0.24994659260841701"/>
      </left>
      <right style="thin">
        <color theme="0" tint="-0.14999847407452621"/>
      </right>
      <top style="thin">
        <color theme="0" tint="-0.24994659260841701"/>
      </top>
      <bottom style="thin">
        <color theme="0" tint="-0.24994659260841701"/>
      </bottom>
      <diagonal/>
    </border>
    <border>
      <left/>
      <right style="thin">
        <color theme="0" tint="-0.249977111117893"/>
      </right>
      <top style="thin">
        <color theme="0" tint="-0.24994659260841701"/>
      </top>
      <bottom style="thin">
        <color theme="0" tint="-0.34998626667073579"/>
      </bottom>
      <diagonal/>
    </border>
    <border>
      <left/>
      <right style="thin">
        <color theme="0" tint="-0.249977111117893"/>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24994659260841701"/>
      </left>
      <right style="thin">
        <color theme="0" tint="-0.34998626667073579"/>
      </right>
      <top style="thin">
        <color theme="0" tint="-0.24994659260841701"/>
      </top>
      <bottom/>
      <diagonal/>
    </border>
    <border>
      <left style="thin">
        <color theme="0" tint="-0.34998626667073579"/>
      </left>
      <right style="thin">
        <color theme="0" tint="-0.24994659260841701"/>
      </right>
      <top style="thin">
        <color theme="0" tint="-0.34998626667073579"/>
      </top>
      <bottom/>
      <diagonal/>
    </border>
    <border>
      <left style="thin">
        <color theme="0" tint="-0.34998626667073579"/>
      </left>
      <right style="thin">
        <color theme="0" tint="-0.24994659260841701"/>
      </right>
      <top style="thin">
        <color theme="0" tint="-0.34998626667073579"/>
      </top>
      <bottom style="thin">
        <color theme="0" tint="-0.34998626667073579"/>
      </bottom>
      <diagonal/>
    </border>
  </borders>
  <cellStyleXfs count="12">
    <xf numFmtId="0" fontId="0" fillId="0" borderId="0"/>
    <xf numFmtId="0" fontId="3" fillId="0" borderId="0"/>
    <xf numFmtId="9" fontId="4" fillId="0" borderId="0" applyFont="0" applyFill="0" applyBorder="0" applyAlignment="0" applyProtection="0"/>
    <xf numFmtId="0" fontId="10" fillId="0" borderId="0"/>
    <xf numFmtId="0" fontId="3" fillId="0" borderId="0"/>
    <xf numFmtId="0" fontId="4" fillId="0" borderId="0"/>
    <xf numFmtId="9" fontId="4" fillId="0" borderId="0" applyFont="0" applyFill="0" applyBorder="0" applyAlignment="0" applyProtection="0"/>
    <xf numFmtId="0" fontId="4" fillId="0" borderId="0"/>
    <xf numFmtId="0" fontId="17" fillId="0" borderId="0"/>
    <xf numFmtId="9" fontId="10" fillId="0" borderId="0" applyFont="0" applyFill="0" applyBorder="0" applyAlignment="0" applyProtection="0"/>
    <xf numFmtId="164" fontId="4" fillId="0" borderId="0" applyFont="0" applyFill="0" applyBorder="0" applyAlignment="0" applyProtection="0"/>
    <xf numFmtId="0" fontId="20" fillId="0" borderId="0" applyNumberFormat="0" applyFill="0" applyBorder="0" applyAlignment="0" applyProtection="0"/>
  </cellStyleXfs>
  <cellXfs count="254">
    <xf numFmtId="0" fontId="0" fillId="0" borderId="0" xfId="0"/>
    <xf numFmtId="0" fontId="7" fillId="2" borderId="0" xfId="0" applyFont="1" applyFill="1" applyAlignment="1" applyProtection="1">
      <alignment vertical="center"/>
      <protection hidden="1"/>
    </xf>
    <xf numFmtId="0" fontId="0" fillId="0" borderId="0" xfId="0" applyAlignment="1" applyProtection="1">
      <alignment vertical="center"/>
      <protection hidden="1"/>
    </xf>
    <xf numFmtId="0" fontId="8" fillId="2" borderId="0" xfId="0" applyFont="1" applyFill="1" applyAlignment="1" applyProtection="1">
      <alignment vertical="center"/>
      <protection hidden="1"/>
    </xf>
    <xf numFmtId="0" fontId="0" fillId="0" borderId="0" xfId="0" applyProtection="1">
      <protection hidden="1"/>
    </xf>
    <xf numFmtId="0" fontId="23" fillId="4" borderId="0" xfId="0" applyFont="1" applyFill="1" applyProtection="1">
      <protection hidden="1"/>
    </xf>
    <xf numFmtId="0" fontId="20" fillId="4" borderId="0" xfId="11" applyFill="1" applyBorder="1" applyAlignment="1" applyProtection="1">
      <alignment vertical="center"/>
      <protection hidden="1"/>
    </xf>
    <xf numFmtId="0" fontId="36" fillId="0" borderId="0" xfId="0" applyFont="1" applyProtection="1">
      <protection hidden="1"/>
    </xf>
    <xf numFmtId="0" fontId="20" fillId="4" borderId="0" xfId="11" applyFill="1" applyBorder="1" applyAlignment="1" applyProtection="1">
      <alignment horizontal="left" vertical="center" wrapText="1"/>
      <protection hidden="1"/>
    </xf>
    <xf numFmtId="0" fontId="20" fillId="0" borderId="0" xfId="11" applyFill="1" applyBorder="1" applyAlignment="1" applyProtection="1">
      <alignment horizontal="left" vertical="center" wrapText="1"/>
      <protection hidden="1"/>
    </xf>
    <xf numFmtId="0" fontId="5" fillId="0" borderId="0" xfId="0" applyFont="1" applyAlignment="1" applyProtection="1">
      <alignment horizontal="right"/>
      <protection hidden="1"/>
    </xf>
    <xf numFmtId="0" fontId="12" fillId="3" borderId="30" xfId="0" applyFont="1" applyFill="1" applyBorder="1" applyAlignment="1" applyProtection="1">
      <alignment vertical="center"/>
      <protection hidden="1"/>
    </xf>
    <xf numFmtId="0" fontId="2" fillId="0" borderId="0" xfId="0" applyFont="1" applyAlignment="1" applyProtection="1">
      <alignment vertical="center"/>
      <protection hidden="1"/>
    </xf>
    <xf numFmtId="0" fontId="12" fillId="3" borderId="31" xfId="0" applyFont="1" applyFill="1" applyBorder="1" applyAlignment="1" applyProtection="1">
      <alignment vertical="center"/>
      <protection hidden="1"/>
    </xf>
    <xf numFmtId="0" fontId="19" fillId="0" borderId="0" xfId="0" applyFont="1" applyProtection="1">
      <protection hidden="1"/>
    </xf>
    <xf numFmtId="0" fontId="0" fillId="0" borderId="1" xfId="0" applyBorder="1" applyAlignment="1" applyProtection="1">
      <alignment vertical="center"/>
      <protection hidden="1"/>
    </xf>
    <xf numFmtId="3" fontId="9" fillId="5" borderId="1" xfId="0" applyNumberFormat="1" applyFont="1" applyFill="1" applyBorder="1" applyAlignment="1" applyProtection="1">
      <alignment horizontal="center" vertical="center"/>
      <protection hidden="1"/>
    </xf>
    <xf numFmtId="3" fontId="0" fillId="0" borderId="1" xfId="0" applyNumberFormat="1" applyBorder="1" applyAlignment="1" applyProtection="1">
      <alignment horizontal="center" vertical="center"/>
      <protection hidden="1"/>
    </xf>
    <xf numFmtId="165" fontId="9" fillId="5" borderId="1" xfId="2" applyNumberFormat="1" applyFont="1" applyFill="1" applyBorder="1" applyAlignment="1" applyProtection="1">
      <alignment horizontal="center" vertical="center"/>
      <protection hidden="1"/>
    </xf>
    <xf numFmtId="0" fontId="12" fillId="3" borderId="1" xfId="0" applyFont="1" applyFill="1" applyBorder="1" applyAlignment="1" applyProtection="1">
      <alignment vertical="center"/>
      <protection hidden="1"/>
    </xf>
    <xf numFmtId="3" fontId="12" fillId="3" borderId="1" xfId="0" applyNumberFormat="1" applyFont="1" applyFill="1" applyBorder="1" applyAlignment="1" applyProtection="1">
      <alignment horizontal="center" vertical="center"/>
      <protection hidden="1"/>
    </xf>
    <xf numFmtId="165" fontId="12" fillId="3" borderId="1" xfId="2" applyNumberFormat="1" applyFont="1" applyFill="1" applyBorder="1" applyAlignment="1" applyProtection="1">
      <alignment horizontal="center" vertical="center"/>
      <protection hidden="1"/>
    </xf>
    <xf numFmtId="3" fontId="9" fillId="0" borderId="1" xfId="0" applyNumberFormat="1" applyFont="1" applyBorder="1" applyAlignment="1" applyProtection="1">
      <alignment horizontal="center" vertical="center"/>
      <protection hidden="1"/>
    </xf>
    <xf numFmtId="0" fontId="6" fillId="0" borderId="0" xfId="0" applyFont="1" applyAlignment="1" applyProtection="1">
      <alignment wrapText="1"/>
      <protection hidden="1"/>
    </xf>
    <xf numFmtId="0" fontId="0" fillId="0" borderId="1" xfId="0"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3" fontId="0" fillId="5" borderId="1" xfId="0" applyNumberFormat="1" applyFill="1" applyBorder="1" applyAlignment="1" applyProtection="1">
      <alignment horizontal="center" vertical="center"/>
      <protection hidden="1"/>
    </xf>
    <xf numFmtId="0" fontId="11" fillId="0" borderId="0" xfId="0" applyFont="1" applyAlignment="1" applyProtection="1">
      <alignment vertical="center"/>
      <protection hidden="1"/>
    </xf>
    <xf numFmtId="0" fontId="14" fillId="3" borderId="31" xfId="0" applyFont="1" applyFill="1" applyBorder="1" applyAlignment="1" applyProtection="1">
      <alignment vertical="center"/>
      <protection hidden="1"/>
    </xf>
    <xf numFmtId="166" fontId="0" fillId="0" borderId="1" xfId="0" applyNumberFormat="1" applyBorder="1" applyAlignment="1" applyProtection="1">
      <alignment horizontal="center" vertical="center"/>
      <protection hidden="1"/>
    </xf>
    <xf numFmtId="0" fontId="12" fillId="0" borderId="0" xfId="0" applyFont="1" applyAlignment="1" applyProtection="1">
      <alignment vertical="center"/>
      <protection hidden="1"/>
    </xf>
    <xf numFmtId="3" fontId="12" fillId="0" borderId="0" xfId="0" applyNumberFormat="1" applyFont="1" applyAlignment="1" applyProtection="1">
      <alignment horizontal="center" vertical="center"/>
      <protection hidden="1"/>
    </xf>
    <xf numFmtId="0" fontId="25" fillId="3" borderId="7" xfId="0" applyFont="1" applyFill="1" applyBorder="1" applyAlignment="1" applyProtection="1">
      <alignment horizontal="center" vertical="center" wrapText="1"/>
      <protection hidden="1"/>
    </xf>
    <xf numFmtId="164" fontId="25" fillId="3" borderId="3" xfId="10" applyFont="1" applyFill="1" applyBorder="1" applyAlignment="1" applyProtection="1">
      <alignment horizontal="center" vertical="center" wrapText="1"/>
      <protection hidden="1"/>
    </xf>
    <xf numFmtId="164" fontId="25" fillId="3" borderId="16" xfId="10" applyFont="1" applyFill="1" applyBorder="1" applyAlignment="1" applyProtection="1">
      <alignment horizontal="center" vertical="center" wrapText="1"/>
      <protection hidden="1"/>
    </xf>
    <xf numFmtId="0" fontId="15" fillId="0" borderId="6" xfId="0" applyFont="1" applyBorder="1" applyAlignment="1" applyProtection="1">
      <alignment horizontal="left" vertical="center" wrapText="1"/>
      <protection hidden="1"/>
    </xf>
    <xf numFmtId="0" fontId="9" fillId="0" borderId="20" xfId="0" applyFont="1" applyBorder="1" applyAlignment="1" applyProtection="1">
      <alignment horizontal="center"/>
      <protection hidden="1"/>
    </xf>
    <xf numFmtId="3" fontId="9" fillId="0" borderId="20" xfId="0" applyNumberFormat="1" applyFont="1" applyBorder="1" applyAlignment="1" applyProtection="1">
      <alignment horizontal="center" vertical="center"/>
      <protection hidden="1"/>
    </xf>
    <xf numFmtId="0" fontId="15" fillId="0" borderId="1" xfId="0" applyFont="1" applyBorder="1" applyAlignment="1" applyProtection="1">
      <alignment horizontal="left" vertical="center" wrapText="1"/>
      <protection hidden="1"/>
    </xf>
    <xf numFmtId="3" fontId="9" fillId="0" borderId="4" xfId="0" applyNumberFormat="1" applyFont="1" applyBorder="1" applyAlignment="1" applyProtection="1">
      <alignment horizontal="center" vertical="center"/>
      <protection hidden="1"/>
    </xf>
    <xf numFmtId="3" fontId="0" fillId="0" borderId="20" xfId="0" applyNumberFormat="1" applyBorder="1" applyAlignment="1" applyProtection="1">
      <alignment horizontal="center" vertical="center"/>
      <protection hidden="1"/>
    </xf>
    <xf numFmtId="0" fontId="25" fillId="3" borderId="1" xfId="0" applyFont="1" applyFill="1" applyBorder="1" applyAlignment="1" applyProtection="1">
      <alignment horizontal="left" vertical="center" wrapText="1"/>
      <protection hidden="1"/>
    </xf>
    <xf numFmtId="167" fontId="25" fillId="3" borderId="1" xfId="10" applyNumberFormat="1" applyFont="1" applyFill="1" applyBorder="1" applyAlignment="1" applyProtection="1">
      <alignment horizontal="center" vertical="center" wrapText="1"/>
      <protection hidden="1"/>
    </xf>
    <xf numFmtId="0" fontId="25" fillId="3" borderId="1" xfId="0" applyFont="1" applyFill="1" applyBorder="1" applyAlignment="1" applyProtection="1">
      <alignment horizontal="center" vertical="center" wrapText="1"/>
      <protection hidden="1"/>
    </xf>
    <xf numFmtId="0" fontId="21" fillId="0" borderId="0" xfId="0" applyFont="1" applyProtection="1">
      <protection hidden="1"/>
    </xf>
    <xf numFmtId="3" fontId="12" fillId="3" borderId="4" xfId="0" applyNumberFormat="1" applyFont="1" applyFill="1" applyBorder="1" applyAlignment="1" applyProtection="1">
      <alignment horizontal="center" vertical="center"/>
      <protection hidden="1"/>
    </xf>
    <xf numFmtId="0" fontId="5" fillId="0" borderId="0" xfId="0" applyFont="1" applyProtection="1">
      <protection hidden="1"/>
    </xf>
    <xf numFmtId="0" fontId="0" fillId="0" borderId="0" xfId="0" applyAlignment="1" applyProtection="1">
      <alignment wrapText="1"/>
      <protection hidden="1"/>
    </xf>
    <xf numFmtId="0" fontId="12" fillId="3" borderId="2" xfId="0" applyFont="1" applyFill="1" applyBorder="1" applyAlignment="1" applyProtection="1">
      <alignment vertical="center"/>
      <protection hidden="1"/>
    </xf>
    <xf numFmtId="17" fontId="25" fillId="3" borderId="2" xfId="0" applyNumberFormat="1" applyFont="1" applyFill="1" applyBorder="1" applyAlignment="1" applyProtection="1">
      <alignment horizontal="center" vertical="center" wrapText="1"/>
      <protection hidden="1"/>
    </xf>
    <xf numFmtId="0" fontId="9" fillId="0" borderId="2" xfId="0" applyFont="1" applyBorder="1" applyAlignment="1" applyProtection="1">
      <alignment vertical="center"/>
      <protection hidden="1"/>
    </xf>
    <xf numFmtId="3" fontId="9" fillId="0" borderId="2" xfId="0" applyNumberFormat="1" applyFont="1" applyBorder="1" applyAlignment="1" applyProtection="1">
      <alignment horizontal="center" vertical="center"/>
      <protection hidden="1"/>
    </xf>
    <xf numFmtId="0" fontId="9" fillId="0" borderId="1" xfId="0" applyFont="1" applyBorder="1" applyAlignment="1" applyProtection="1">
      <alignment vertical="center"/>
      <protection hidden="1"/>
    </xf>
    <xf numFmtId="1" fontId="9" fillId="0" borderId="1" xfId="0" applyNumberFormat="1" applyFont="1" applyBorder="1" applyAlignment="1" applyProtection="1">
      <alignment horizontal="center" vertical="center"/>
      <protection hidden="1"/>
    </xf>
    <xf numFmtId="0" fontId="25" fillId="3" borderId="19" xfId="0" applyFont="1" applyFill="1" applyBorder="1" applyAlignment="1" applyProtection="1">
      <alignment vertical="center" wrapText="1"/>
      <protection hidden="1"/>
    </xf>
    <xf numFmtId="17" fontId="25" fillId="3" borderId="7" xfId="0" applyNumberFormat="1" applyFont="1" applyFill="1" applyBorder="1" applyAlignment="1" applyProtection="1">
      <alignment horizontal="center" vertical="center" wrapText="1"/>
      <protection hidden="1"/>
    </xf>
    <xf numFmtId="0" fontId="25" fillId="3" borderId="22" xfId="0" applyFont="1" applyFill="1" applyBorder="1" applyAlignment="1" applyProtection="1">
      <alignment vertical="center" wrapText="1"/>
      <protection hidden="1"/>
    </xf>
    <xf numFmtId="3" fontId="25" fillId="3" borderId="3" xfId="0" applyNumberFormat="1" applyFont="1" applyFill="1" applyBorder="1" applyAlignment="1" applyProtection="1">
      <alignment horizontal="center" vertical="center" wrapText="1"/>
      <protection hidden="1"/>
    </xf>
    <xf numFmtId="3" fontId="25" fillId="3" borderId="16" xfId="0" applyNumberFormat="1" applyFont="1" applyFill="1" applyBorder="1" applyAlignment="1" applyProtection="1">
      <alignment horizontal="center" vertical="center" wrapText="1"/>
      <protection hidden="1"/>
    </xf>
    <xf numFmtId="0" fontId="26" fillId="0" borderId="6" xfId="0" applyFont="1" applyBorder="1" applyAlignment="1" applyProtection="1">
      <alignment horizontal="left" vertical="center" wrapText="1"/>
      <protection hidden="1"/>
    </xf>
    <xf numFmtId="3" fontId="0" fillId="0" borderId="20" xfId="0" applyNumberFormat="1" applyBorder="1" applyAlignment="1" applyProtection="1">
      <alignment horizontal="center"/>
      <protection hidden="1"/>
    </xf>
    <xf numFmtId="0" fontId="0" fillId="4" borderId="0" xfId="0" applyFill="1" applyProtection="1">
      <protection hidden="1"/>
    </xf>
    <xf numFmtId="0" fontId="20" fillId="4" borderId="0" xfId="11" applyFill="1" applyProtection="1">
      <protection hidden="1"/>
    </xf>
    <xf numFmtId="0" fontId="25" fillId="3" borderId="12" xfId="0" applyFont="1" applyFill="1" applyBorder="1" applyAlignment="1" applyProtection="1">
      <alignment horizontal="left" vertical="center" wrapText="1"/>
      <protection hidden="1"/>
    </xf>
    <xf numFmtId="0" fontId="13" fillId="3" borderId="13" xfId="0" applyFont="1" applyFill="1" applyBorder="1" applyAlignment="1" applyProtection="1">
      <alignment horizontal="center" vertical="center" wrapText="1"/>
      <protection hidden="1"/>
    </xf>
    <xf numFmtId="17" fontId="13" fillId="3" borderId="13" xfId="0" applyNumberFormat="1" applyFont="1" applyFill="1" applyBorder="1" applyAlignment="1" applyProtection="1">
      <alignment horizontal="center" vertical="center" wrapText="1"/>
      <protection hidden="1"/>
    </xf>
    <xf numFmtId="17" fontId="12" fillId="3" borderId="11" xfId="0" applyNumberFormat="1" applyFont="1" applyFill="1" applyBorder="1" applyAlignment="1" applyProtection="1">
      <alignment horizontal="center" vertical="center"/>
      <protection hidden="1"/>
    </xf>
    <xf numFmtId="17" fontId="13" fillId="3" borderId="14" xfId="0" applyNumberFormat="1" applyFont="1" applyFill="1" applyBorder="1" applyAlignment="1" applyProtection="1">
      <alignment horizontal="center" vertical="center" wrapText="1"/>
      <protection hidden="1"/>
    </xf>
    <xf numFmtId="0" fontId="16" fillId="0" borderId="2" xfId="0" applyFont="1" applyBorder="1" applyAlignment="1" applyProtection="1">
      <alignment vertical="center"/>
      <protection hidden="1"/>
    </xf>
    <xf numFmtId="165" fontId="16" fillId="5" borderId="2" xfId="2" applyNumberFormat="1" applyFont="1" applyFill="1" applyBorder="1" applyAlignment="1" applyProtection="1">
      <alignment horizontal="center" vertical="center"/>
      <protection hidden="1"/>
    </xf>
    <xf numFmtId="165" fontId="16" fillId="0" borderId="2" xfId="0" applyNumberFormat="1" applyFont="1" applyBorder="1" applyAlignment="1" applyProtection="1">
      <alignment horizontal="center" vertical="center"/>
      <protection hidden="1"/>
    </xf>
    <xf numFmtId="165" fontId="16" fillId="5" borderId="2" xfId="0" applyNumberFormat="1" applyFont="1" applyFill="1" applyBorder="1" applyAlignment="1" applyProtection="1">
      <alignment horizontal="center" vertical="center"/>
      <protection hidden="1"/>
    </xf>
    <xf numFmtId="165" fontId="0" fillId="0" borderId="0" xfId="2" applyNumberFormat="1" applyFont="1" applyProtection="1">
      <protection hidden="1"/>
    </xf>
    <xf numFmtId="0" fontId="14" fillId="0" borderId="2" xfId="0" applyFont="1" applyBorder="1" applyAlignment="1" applyProtection="1">
      <alignment vertical="center"/>
      <protection hidden="1"/>
    </xf>
    <xf numFmtId="165" fontId="14" fillId="5" borderId="2" xfId="0" applyNumberFormat="1" applyFont="1" applyFill="1" applyBorder="1" applyAlignment="1" applyProtection="1">
      <alignment horizontal="center" vertical="center"/>
      <protection hidden="1"/>
    </xf>
    <xf numFmtId="165" fontId="14" fillId="0" borderId="2" xfId="0" applyNumberFormat="1" applyFont="1" applyBorder="1" applyAlignment="1" applyProtection="1">
      <alignment horizontal="center" vertical="center"/>
      <protection hidden="1"/>
    </xf>
    <xf numFmtId="0" fontId="31" fillId="0" borderId="0" xfId="0" applyFont="1" applyAlignment="1" applyProtection="1">
      <alignment vertical="center"/>
      <protection hidden="1"/>
    </xf>
    <xf numFmtId="165" fontId="14" fillId="0" borderId="0" xfId="0" applyNumberFormat="1" applyFont="1" applyAlignment="1" applyProtection="1">
      <alignment horizontal="center" vertical="center"/>
      <protection hidden="1"/>
    </xf>
    <xf numFmtId="0" fontId="12" fillId="3" borderId="13" xfId="0" applyFont="1" applyFill="1" applyBorder="1" applyAlignment="1" applyProtection="1">
      <alignment vertical="center"/>
      <protection hidden="1"/>
    </xf>
    <xf numFmtId="165" fontId="9" fillId="0" borderId="2" xfId="0" applyNumberFormat="1" applyFont="1" applyBorder="1" applyAlignment="1" applyProtection="1">
      <alignment horizontal="center" vertical="center"/>
      <protection hidden="1"/>
    </xf>
    <xf numFmtId="165" fontId="9" fillId="5" borderId="2" xfId="0" applyNumberFormat="1" applyFont="1" applyFill="1" applyBorder="1" applyAlignment="1" applyProtection="1">
      <alignment horizontal="center" vertical="center"/>
      <protection hidden="1"/>
    </xf>
    <xf numFmtId="165" fontId="9" fillId="0" borderId="25" xfId="0" applyNumberFormat="1" applyFont="1" applyBorder="1" applyAlignment="1" applyProtection="1">
      <alignment horizontal="center" vertical="center"/>
      <protection hidden="1"/>
    </xf>
    <xf numFmtId="0" fontId="16" fillId="0" borderId="9" xfId="0" applyFont="1" applyBorder="1" applyAlignment="1" applyProtection="1">
      <alignment vertical="center"/>
      <protection hidden="1"/>
    </xf>
    <xf numFmtId="164" fontId="20" fillId="4" borderId="0" xfId="11" applyNumberFormat="1" applyFill="1" applyBorder="1" applyProtection="1">
      <protection hidden="1"/>
    </xf>
    <xf numFmtId="164" fontId="20" fillId="0" borderId="0" xfId="11" applyNumberFormat="1" applyFill="1" applyBorder="1" applyProtection="1">
      <protection hidden="1"/>
    </xf>
    <xf numFmtId="164" fontId="0" fillId="0" borderId="0" xfId="10" applyFont="1" applyProtection="1">
      <protection hidden="1"/>
    </xf>
    <xf numFmtId="0" fontId="12" fillId="3" borderId="38" xfId="0" applyFont="1" applyFill="1" applyBorder="1" applyAlignment="1" applyProtection="1">
      <alignment vertical="center"/>
      <protection hidden="1"/>
    </xf>
    <xf numFmtId="0" fontId="25" fillId="3" borderId="13" xfId="0" applyFont="1" applyFill="1" applyBorder="1" applyAlignment="1" applyProtection="1">
      <alignment horizontal="center" vertical="center" wrapText="1"/>
      <protection hidden="1"/>
    </xf>
    <xf numFmtId="17" fontId="25" fillId="3" borderId="13" xfId="0" applyNumberFormat="1" applyFont="1" applyFill="1" applyBorder="1" applyAlignment="1" applyProtection="1">
      <alignment horizontal="center" vertical="center" wrapText="1"/>
      <protection hidden="1"/>
    </xf>
    <xf numFmtId="17" fontId="25" fillId="3" borderId="14" xfId="0" applyNumberFormat="1" applyFont="1" applyFill="1" applyBorder="1" applyAlignment="1" applyProtection="1">
      <alignment horizontal="center" vertical="center" wrapText="1"/>
      <protection hidden="1"/>
    </xf>
    <xf numFmtId="3" fontId="9" fillId="5" borderId="2" xfId="0" applyNumberFormat="1" applyFont="1" applyFill="1" applyBorder="1" applyAlignment="1" applyProtection="1">
      <alignment horizontal="center" vertical="center"/>
      <protection hidden="1"/>
    </xf>
    <xf numFmtId="3" fontId="12" fillId="3" borderId="2" xfId="0" applyNumberFormat="1" applyFont="1" applyFill="1" applyBorder="1" applyAlignment="1" applyProtection="1">
      <alignment horizontal="center" vertical="center"/>
      <protection hidden="1"/>
    </xf>
    <xf numFmtId="0" fontId="9" fillId="0" borderId="0" xfId="0" applyFont="1" applyProtection="1">
      <protection hidden="1"/>
    </xf>
    <xf numFmtId="0" fontId="28" fillId="0" borderId="0" xfId="0" applyFont="1" applyAlignment="1" applyProtection="1">
      <alignment vertical="center"/>
      <protection hidden="1"/>
    </xf>
    <xf numFmtId="14" fontId="25" fillId="3" borderId="7" xfId="0" applyNumberFormat="1" applyFont="1" applyFill="1" applyBorder="1" applyAlignment="1" applyProtection="1">
      <alignment horizontal="center" vertical="center" wrapText="1"/>
      <protection hidden="1"/>
    </xf>
    <xf numFmtId="165" fontId="9" fillId="5" borderId="2" xfId="2" applyNumberFormat="1" applyFont="1" applyFill="1" applyBorder="1" applyAlignment="1" applyProtection="1">
      <alignment horizontal="center" vertical="center"/>
      <protection hidden="1"/>
    </xf>
    <xf numFmtId="165" fontId="12" fillId="3" borderId="2" xfId="2" applyNumberFormat="1" applyFont="1" applyFill="1" applyBorder="1" applyAlignment="1" applyProtection="1">
      <alignment horizontal="center" vertical="center"/>
      <protection hidden="1"/>
    </xf>
    <xf numFmtId="14" fontId="25" fillId="3" borderId="24" xfId="0" applyNumberFormat="1" applyFont="1" applyFill="1" applyBorder="1" applyAlignment="1" applyProtection="1">
      <alignment horizontal="center" vertical="center" wrapText="1"/>
      <protection hidden="1"/>
    </xf>
    <xf numFmtId="17" fontId="12" fillId="3" borderId="13" xfId="0" applyNumberFormat="1" applyFont="1" applyFill="1" applyBorder="1" applyAlignment="1" applyProtection="1">
      <alignment horizontal="center" vertical="center"/>
      <protection hidden="1"/>
    </xf>
    <xf numFmtId="0" fontId="9" fillId="0" borderId="18" xfId="0" applyFont="1" applyBorder="1" applyAlignment="1" applyProtection="1">
      <alignment vertical="center"/>
      <protection hidden="1"/>
    </xf>
    <xf numFmtId="3" fontId="9" fillId="5" borderId="18" xfId="0" applyNumberFormat="1" applyFont="1" applyFill="1" applyBorder="1" applyAlignment="1" applyProtection="1">
      <alignment horizontal="center" vertical="center"/>
      <protection hidden="1"/>
    </xf>
    <xf numFmtId="3" fontId="9" fillId="0" borderId="18" xfId="0" applyNumberFormat="1" applyFont="1" applyBorder="1" applyAlignment="1" applyProtection="1">
      <alignment horizontal="center" vertical="center"/>
      <protection hidden="1"/>
    </xf>
    <xf numFmtId="165" fontId="9" fillId="5" borderId="18" xfId="2" applyNumberFormat="1" applyFont="1" applyFill="1" applyBorder="1" applyAlignment="1" applyProtection="1">
      <alignment horizontal="center" vertical="center"/>
      <protection hidden="1"/>
    </xf>
    <xf numFmtId="165" fontId="12" fillId="3" borderId="18" xfId="2" applyNumberFormat="1" applyFont="1" applyFill="1" applyBorder="1" applyAlignment="1" applyProtection="1">
      <alignment horizontal="center" vertical="center"/>
      <protection hidden="1"/>
    </xf>
    <xf numFmtId="3" fontId="26" fillId="5" borderId="2" xfId="0" applyNumberFormat="1" applyFont="1" applyFill="1" applyBorder="1" applyAlignment="1" applyProtection="1">
      <alignment horizontal="center" vertical="center" wrapText="1"/>
      <protection hidden="1"/>
    </xf>
    <xf numFmtId="3" fontId="25" fillId="3" borderId="2" xfId="0" applyNumberFormat="1" applyFont="1" applyFill="1" applyBorder="1" applyAlignment="1" applyProtection="1">
      <alignment horizontal="center" vertical="center" wrapText="1"/>
      <protection hidden="1"/>
    </xf>
    <xf numFmtId="0" fontId="27" fillId="0" borderId="0" xfId="0" applyFont="1" applyProtection="1">
      <protection hidden="1"/>
    </xf>
    <xf numFmtId="0" fontId="22" fillId="0" borderId="0" xfId="0" applyFont="1" applyProtection="1">
      <protection hidden="1"/>
    </xf>
    <xf numFmtId="15" fontId="5" fillId="0" borderId="0" xfId="0" applyNumberFormat="1" applyFont="1" applyAlignment="1" applyProtection="1">
      <alignment horizontal="right"/>
      <protection hidden="1"/>
    </xf>
    <xf numFmtId="0" fontId="20" fillId="4" borderId="0" xfId="11" applyFill="1" applyBorder="1" applyAlignment="1" applyProtection="1">
      <alignment horizontal="left" vertical="center"/>
      <protection hidden="1"/>
    </xf>
    <xf numFmtId="0" fontId="20" fillId="0" borderId="0" xfId="11" applyFill="1" applyBorder="1" applyAlignment="1" applyProtection="1">
      <alignment horizontal="left" vertical="center"/>
      <protection hidden="1"/>
    </xf>
    <xf numFmtId="0" fontId="12" fillId="3" borderId="37" xfId="0" applyFont="1" applyFill="1" applyBorder="1" applyAlignment="1" applyProtection="1">
      <alignment vertical="center"/>
      <protection hidden="1"/>
    </xf>
    <xf numFmtId="0" fontId="12" fillId="3" borderId="11" xfId="0" applyFont="1" applyFill="1" applyBorder="1" applyAlignment="1" applyProtection="1">
      <alignment horizontal="center" vertical="center"/>
      <protection hidden="1"/>
    </xf>
    <xf numFmtId="17" fontId="12" fillId="3" borderId="11" xfId="0" applyNumberFormat="1" applyFont="1" applyFill="1" applyBorder="1" applyAlignment="1" applyProtection="1">
      <alignment horizontal="center" vertical="center" wrapText="1"/>
      <protection hidden="1"/>
    </xf>
    <xf numFmtId="17" fontId="12" fillId="3" borderId="21" xfId="0" applyNumberFormat="1" applyFont="1" applyFill="1" applyBorder="1" applyAlignment="1" applyProtection="1">
      <alignment horizontal="center" vertical="center" wrapText="1"/>
      <protection hidden="1"/>
    </xf>
    <xf numFmtId="0" fontId="12" fillId="0" borderId="1" xfId="0" applyFont="1" applyBorder="1" applyAlignment="1" applyProtection="1">
      <alignment vertical="center"/>
      <protection hidden="1"/>
    </xf>
    <xf numFmtId="1" fontId="0" fillId="5" borderId="1" xfId="0" applyNumberFormat="1" applyFill="1" applyBorder="1" applyAlignment="1" applyProtection="1">
      <alignment horizontal="center" vertical="center"/>
      <protection hidden="1"/>
    </xf>
    <xf numFmtId="0" fontId="9" fillId="0" borderId="2" xfId="0" applyFont="1" applyBorder="1" applyAlignment="1" applyProtection="1">
      <alignment horizontal="right" vertical="center"/>
      <protection hidden="1"/>
    </xf>
    <xf numFmtId="0" fontId="27" fillId="0" borderId="9" xfId="0" applyFont="1" applyBorder="1" applyAlignment="1" applyProtection="1">
      <alignment horizontal="left" vertical="top"/>
      <protection hidden="1"/>
    </xf>
    <xf numFmtId="0" fontId="27" fillId="0" borderId="0" xfId="0" applyFont="1" applyAlignment="1" applyProtection="1">
      <alignment horizontal="left" vertical="top"/>
      <protection hidden="1"/>
    </xf>
    <xf numFmtId="0" fontId="15" fillId="5" borderId="1" xfId="0" applyFont="1" applyFill="1" applyBorder="1" applyAlignment="1" applyProtection="1">
      <alignment horizontal="center" vertical="center" wrapText="1"/>
      <protection hidden="1"/>
    </xf>
    <xf numFmtId="0" fontId="12" fillId="3" borderId="36" xfId="0" applyFont="1" applyFill="1" applyBorder="1" applyAlignment="1" applyProtection="1">
      <alignment vertical="center"/>
      <protection hidden="1"/>
    </xf>
    <xf numFmtId="0" fontId="12" fillId="3" borderId="10" xfId="0" applyFont="1" applyFill="1" applyBorder="1" applyAlignment="1" applyProtection="1">
      <alignment horizontal="center" vertical="center" wrapText="1"/>
      <protection hidden="1"/>
    </xf>
    <xf numFmtId="0" fontId="0" fillId="5" borderId="2" xfId="0" applyFill="1" applyBorder="1" applyAlignment="1" applyProtection="1">
      <alignment horizontal="center" vertical="center"/>
      <protection hidden="1"/>
    </xf>
    <xf numFmtId="1" fontId="9" fillId="0" borderId="2" xfId="0" applyNumberFormat="1"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3" fontId="0" fillId="5" borderId="2" xfId="0" applyNumberFormat="1" applyFill="1" applyBorder="1" applyAlignment="1" applyProtection="1">
      <alignment horizontal="center" vertical="center"/>
      <protection hidden="1"/>
    </xf>
    <xf numFmtId="0" fontId="0" fillId="0" borderId="2" xfId="0" applyBorder="1" applyAlignment="1" applyProtection="1">
      <alignment horizontal="center" vertical="center"/>
      <protection hidden="1"/>
    </xf>
    <xf numFmtId="1" fontId="0" fillId="0" borderId="2" xfId="0" applyNumberFormat="1" applyBorder="1" applyAlignment="1" applyProtection="1">
      <alignment horizontal="center" vertical="center"/>
      <protection hidden="1"/>
    </xf>
    <xf numFmtId="0" fontId="12" fillId="3" borderId="35" xfId="0" applyFont="1" applyFill="1" applyBorder="1" applyAlignment="1" applyProtection="1">
      <alignment vertical="center"/>
      <protection hidden="1"/>
    </xf>
    <xf numFmtId="0" fontId="12" fillId="3" borderId="11"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40" fillId="4" borderId="0" xfId="0" applyFont="1" applyFill="1" applyProtection="1">
      <protection hidden="1"/>
    </xf>
    <xf numFmtId="17" fontId="12" fillId="3" borderId="39" xfId="0" applyNumberFormat="1" applyFont="1" applyFill="1" applyBorder="1" applyAlignment="1" applyProtection="1">
      <alignment horizontal="center" vertical="center"/>
      <protection hidden="1"/>
    </xf>
    <xf numFmtId="17" fontId="12" fillId="0" borderId="0" xfId="0" applyNumberFormat="1" applyFont="1" applyAlignment="1" applyProtection="1">
      <alignment horizontal="center" vertical="center"/>
      <protection hidden="1"/>
    </xf>
    <xf numFmtId="17" fontId="12" fillId="0" borderId="0" xfId="0" applyNumberFormat="1" applyFont="1" applyAlignment="1" applyProtection="1">
      <alignment horizontal="center" vertical="center" wrapText="1"/>
      <protection hidden="1"/>
    </xf>
    <xf numFmtId="1" fontId="9" fillId="0" borderId="0" xfId="0" applyNumberFormat="1" applyFont="1" applyAlignment="1" applyProtection="1">
      <alignment horizontal="center" vertical="center"/>
      <protection hidden="1"/>
    </xf>
    <xf numFmtId="3" fontId="9" fillId="0" borderId="0" xfId="0" applyNumberFormat="1" applyFont="1" applyAlignment="1" applyProtection="1">
      <alignment horizontal="center" vertical="center"/>
      <protection hidden="1"/>
    </xf>
    <xf numFmtId="17" fontId="12" fillId="3" borderId="40" xfId="0" applyNumberFormat="1" applyFont="1" applyFill="1" applyBorder="1" applyAlignment="1" applyProtection="1">
      <alignment horizontal="center" vertical="center"/>
      <protection hidden="1"/>
    </xf>
    <xf numFmtId="0" fontId="9" fillId="0" borderId="0" xfId="0" applyFont="1" applyAlignment="1" applyProtection="1">
      <alignment horizontal="center" vertical="center"/>
      <protection hidden="1"/>
    </xf>
    <xf numFmtId="0" fontId="27" fillId="0" borderId="0" xfId="0" applyFont="1" applyAlignment="1" applyProtection="1">
      <alignment vertical="center"/>
      <protection hidden="1"/>
    </xf>
    <xf numFmtId="0" fontId="9" fillId="0" borderId="0" xfId="0" applyFont="1" applyAlignment="1" applyProtection="1">
      <alignment vertical="center"/>
      <protection hidden="1"/>
    </xf>
    <xf numFmtId="0" fontId="20" fillId="4" borderId="0" xfId="11" applyFill="1" applyBorder="1" applyProtection="1">
      <protection hidden="1"/>
    </xf>
    <xf numFmtId="3" fontId="26" fillId="0" borderId="0" xfId="0" applyNumberFormat="1" applyFont="1" applyAlignment="1" applyProtection="1">
      <alignment horizontal="center" vertical="center" wrapText="1"/>
      <protection hidden="1"/>
    </xf>
    <xf numFmtId="0" fontId="25" fillId="3" borderId="29" xfId="0" applyFont="1" applyFill="1" applyBorder="1" applyAlignment="1" applyProtection="1">
      <alignment horizontal="left" vertical="center" wrapText="1"/>
      <protection hidden="1"/>
    </xf>
    <xf numFmtId="0" fontId="25" fillId="3" borderId="8" xfId="0" applyFont="1" applyFill="1" applyBorder="1" applyAlignment="1" applyProtection="1">
      <alignment horizontal="center" vertical="center" wrapText="1"/>
      <protection hidden="1"/>
    </xf>
    <xf numFmtId="0" fontId="26" fillId="0" borderId="1" xfId="0" applyFont="1" applyBorder="1" applyAlignment="1" applyProtection="1">
      <alignment horizontal="left" vertical="center" wrapText="1"/>
      <protection hidden="1"/>
    </xf>
    <xf numFmtId="3" fontId="26" fillId="5" borderId="1" xfId="0" applyNumberFormat="1" applyFont="1" applyFill="1" applyBorder="1" applyAlignment="1" applyProtection="1">
      <alignment horizontal="center" vertical="center" wrapText="1"/>
      <protection hidden="1"/>
    </xf>
    <xf numFmtId="3" fontId="26" fillId="0" borderId="1" xfId="0" applyNumberFormat="1" applyFont="1" applyBorder="1" applyAlignment="1" applyProtection="1">
      <alignment horizontal="center" vertical="center" wrapText="1"/>
      <protection hidden="1"/>
    </xf>
    <xf numFmtId="3" fontId="9" fillId="0" borderId="1" xfId="0" applyNumberFormat="1" applyFont="1" applyBorder="1" applyAlignment="1" applyProtection="1">
      <alignment horizontal="center"/>
      <protection hidden="1"/>
    </xf>
    <xf numFmtId="3" fontId="25" fillId="3" borderId="1" xfId="0" applyNumberFormat="1" applyFont="1" applyFill="1" applyBorder="1" applyAlignment="1" applyProtection="1">
      <alignment horizontal="center" vertical="center" wrapText="1"/>
      <protection hidden="1"/>
    </xf>
    <xf numFmtId="0" fontId="0" fillId="0" borderId="0" xfId="0" applyAlignment="1" applyProtection="1">
      <alignment horizontal="center"/>
      <protection hidden="1"/>
    </xf>
    <xf numFmtId="3" fontId="1" fillId="0" borderId="0" xfId="0" applyNumberFormat="1" applyFont="1" applyAlignment="1" applyProtection="1">
      <alignment horizontal="center" vertical="center"/>
      <protection hidden="1"/>
    </xf>
    <xf numFmtId="0" fontId="33" fillId="0" borderId="0" xfId="0" applyFont="1" applyAlignment="1" applyProtection="1">
      <alignment horizontal="left" vertical="center"/>
      <protection hidden="1"/>
    </xf>
    <xf numFmtId="0" fontId="25" fillId="3" borderId="3" xfId="0" applyFont="1" applyFill="1" applyBorder="1" applyAlignment="1" applyProtection="1">
      <alignment horizontal="center" vertical="center" wrapText="1"/>
      <protection hidden="1"/>
    </xf>
    <xf numFmtId="0" fontId="25" fillId="3" borderId="16" xfId="0" applyFont="1" applyFill="1" applyBorder="1" applyAlignment="1" applyProtection="1">
      <alignment horizontal="center" vertical="center" wrapText="1"/>
      <protection hidden="1"/>
    </xf>
    <xf numFmtId="0" fontId="9" fillId="0" borderId="6" xfId="0" applyFont="1" applyBorder="1" applyAlignment="1" applyProtection="1">
      <alignment vertical="center"/>
      <protection hidden="1"/>
    </xf>
    <xf numFmtId="0" fontId="0" fillId="0" borderId="20" xfId="0" applyBorder="1" applyAlignment="1" applyProtection="1">
      <alignment horizontal="center" vertical="center"/>
      <protection hidden="1"/>
    </xf>
    <xf numFmtId="0" fontId="20" fillId="0" borderId="0" xfId="11" applyFill="1" applyBorder="1" applyAlignment="1" applyProtection="1">
      <alignment vertical="center"/>
      <protection hidden="1"/>
    </xf>
    <xf numFmtId="0" fontId="6" fillId="0" borderId="0" xfId="0" applyFont="1" applyAlignment="1" applyProtection="1">
      <alignment horizontal="left"/>
      <protection hidden="1"/>
    </xf>
    <xf numFmtId="15" fontId="25" fillId="3" borderId="29" xfId="0" applyNumberFormat="1" applyFont="1" applyFill="1" applyBorder="1" applyAlignment="1" applyProtection="1">
      <alignment horizontal="left" vertical="center" wrapText="1"/>
      <protection hidden="1"/>
    </xf>
    <xf numFmtId="15" fontId="25" fillId="3" borderId="8" xfId="0" applyNumberFormat="1" applyFont="1" applyFill="1" applyBorder="1" applyAlignment="1" applyProtection="1">
      <alignment horizontal="center" vertical="center" wrapText="1"/>
      <protection hidden="1"/>
    </xf>
    <xf numFmtId="3" fontId="15" fillId="5" borderId="1" xfId="0" applyNumberFormat="1" applyFont="1" applyFill="1" applyBorder="1" applyAlignment="1" applyProtection="1">
      <alignment horizontal="center" vertical="center" wrapText="1"/>
      <protection hidden="1"/>
    </xf>
    <xf numFmtId="3" fontId="15" fillId="0" borderId="1" xfId="0" applyNumberFormat="1" applyFont="1" applyBorder="1" applyAlignment="1" applyProtection="1">
      <alignment horizontal="center" vertical="center" wrapText="1"/>
      <protection hidden="1"/>
    </xf>
    <xf numFmtId="165" fontId="26" fillId="5" borderId="1" xfId="2" applyNumberFormat="1" applyFont="1" applyFill="1" applyBorder="1" applyAlignment="1" applyProtection="1">
      <alignment horizontal="center" vertical="center" wrapText="1"/>
      <protection hidden="1"/>
    </xf>
    <xf numFmtId="165" fontId="25" fillId="3" borderId="1" xfId="2" applyNumberFormat="1" applyFont="1" applyFill="1" applyBorder="1" applyAlignment="1" applyProtection="1">
      <alignment horizontal="center" vertical="center" wrapText="1"/>
      <protection hidden="1"/>
    </xf>
    <xf numFmtId="0" fontId="26" fillId="0" borderId="15" xfId="0" applyFont="1" applyBorder="1" applyAlignment="1" applyProtection="1">
      <alignment horizontal="center" vertical="center" wrapText="1"/>
      <protection hidden="1"/>
    </xf>
    <xf numFmtId="3" fontId="9" fillId="0" borderId="20" xfId="0" applyNumberFormat="1" applyFont="1" applyBorder="1" applyAlignment="1" applyProtection="1">
      <alignment horizontal="center"/>
      <protection hidden="1"/>
    </xf>
    <xf numFmtId="0" fontId="25" fillId="3" borderId="22" xfId="0" applyFont="1" applyFill="1" applyBorder="1" applyAlignment="1" applyProtection="1">
      <alignment horizontal="left" vertical="center" wrapText="1"/>
      <protection hidden="1"/>
    </xf>
    <xf numFmtId="3" fontId="12" fillId="3" borderId="27" xfId="0" applyNumberFormat="1" applyFont="1" applyFill="1" applyBorder="1" applyAlignment="1" applyProtection="1">
      <alignment horizontal="center" vertical="center"/>
      <protection hidden="1"/>
    </xf>
    <xf numFmtId="0" fontId="6" fillId="0" borderId="0" xfId="0" applyFont="1" applyProtection="1">
      <protection hidden="1"/>
    </xf>
    <xf numFmtId="17" fontId="25" fillId="3" borderId="8" xfId="0" applyNumberFormat="1" applyFont="1" applyFill="1" applyBorder="1" applyAlignment="1" applyProtection="1">
      <alignment horizontal="center" vertical="center" wrapText="1"/>
      <protection hidden="1"/>
    </xf>
    <xf numFmtId="0" fontId="26" fillId="0" borderId="1" xfId="0" applyFont="1" applyBorder="1" applyAlignment="1" applyProtection="1">
      <alignment horizontal="center" vertical="center" wrapText="1"/>
      <protection hidden="1"/>
    </xf>
    <xf numFmtId="0" fontId="25" fillId="3" borderId="2" xfId="0" applyFont="1" applyFill="1" applyBorder="1" applyAlignment="1" applyProtection="1">
      <alignment horizontal="left" vertical="center" wrapText="1"/>
      <protection hidden="1"/>
    </xf>
    <xf numFmtId="0" fontId="25" fillId="3" borderId="2" xfId="0" applyFont="1" applyFill="1" applyBorder="1" applyAlignment="1" applyProtection="1">
      <alignment horizontal="center" vertical="center" wrapText="1"/>
      <protection hidden="1"/>
    </xf>
    <xf numFmtId="0" fontId="26" fillId="0" borderId="12" xfId="0" applyFont="1" applyBorder="1" applyAlignment="1" applyProtection="1">
      <alignment horizontal="left" vertical="center" wrapText="1"/>
      <protection hidden="1"/>
    </xf>
    <xf numFmtId="3" fontId="0" fillId="0" borderId="2" xfId="0" applyNumberFormat="1" applyBorder="1" applyAlignment="1" applyProtection="1">
      <alignment horizontal="center"/>
      <protection hidden="1"/>
    </xf>
    <xf numFmtId="3" fontId="12" fillId="3" borderId="18" xfId="0" applyNumberFormat="1" applyFont="1" applyFill="1" applyBorder="1" applyAlignment="1" applyProtection="1">
      <alignment horizontal="center" vertical="center"/>
      <protection hidden="1"/>
    </xf>
    <xf numFmtId="0" fontId="9" fillId="2" borderId="0" xfId="0" applyFont="1" applyFill="1" applyAlignment="1" applyProtection="1">
      <alignment vertical="center"/>
      <protection hidden="1"/>
    </xf>
    <xf numFmtId="0" fontId="7" fillId="0" borderId="0" xfId="0" applyFont="1" applyAlignment="1" applyProtection="1">
      <alignment vertical="center"/>
      <protection hidden="1"/>
    </xf>
    <xf numFmtId="0" fontId="30" fillId="2" borderId="0" xfId="0" applyFont="1" applyFill="1" applyAlignment="1" applyProtection="1">
      <alignment vertical="center"/>
      <protection hidden="1"/>
    </xf>
    <xf numFmtId="0" fontId="32" fillId="2" borderId="0" xfId="0" applyFont="1" applyFill="1" applyAlignment="1" applyProtection="1">
      <alignment vertical="center"/>
      <protection hidden="1"/>
    </xf>
    <xf numFmtId="0" fontId="12" fillId="3" borderId="0" xfId="0" applyFont="1" applyFill="1" applyAlignment="1" applyProtection="1">
      <alignment vertical="center"/>
      <protection hidden="1"/>
    </xf>
    <xf numFmtId="0" fontId="0" fillId="3" borderId="0" xfId="0" applyFill="1" applyProtection="1">
      <protection hidden="1"/>
    </xf>
    <xf numFmtId="0" fontId="9" fillId="3" borderId="0" xfId="0" applyFont="1" applyFill="1" applyAlignment="1" applyProtection="1">
      <alignment vertical="center"/>
      <protection hidden="1"/>
    </xf>
    <xf numFmtId="0" fontId="16" fillId="0" borderId="0" xfId="0" applyFont="1" applyProtection="1">
      <protection hidden="1"/>
    </xf>
    <xf numFmtId="0" fontId="20" fillId="0" borderId="0" xfId="11" applyProtection="1">
      <protection hidden="1"/>
    </xf>
    <xf numFmtId="0" fontId="20" fillId="0" borderId="0" xfId="11" applyFill="1" applyProtection="1">
      <protection hidden="1"/>
    </xf>
    <xf numFmtId="0" fontId="35" fillId="0" borderId="0" xfId="0" applyFont="1" applyProtection="1">
      <protection hidden="1"/>
    </xf>
    <xf numFmtId="0" fontId="9" fillId="4" borderId="0" xfId="0" applyFont="1" applyFill="1" applyProtection="1">
      <protection hidden="1"/>
    </xf>
    <xf numFmtId="15" fontId="9" fillId="0" borderId="0" xfId="0" applyNumberFormat="1" applyFont="1" applyAlignment="1" applyProtection="1">
      <alignment horizontal="right"/>
      <protection hidden="1"/>
    </xf>
    <xf numFmtId="0" fontId="12" fillId="3" borderId="38" xfId="0" applyFont="1" applyFill="1" applyBorder="1" applyAlignment="1" applyProtection="1">
      <alignment horizontal="center" vertical="center"/>
      <protection hidden="1"/>
    </xf>
    <xf numFmtId="0" fontId="12" fillId="3" borderId="38" xfId="0" applyFont="1" applyFill="1" applyBorder="1" applyAlignment="1" applyProtection="1">
      <alignment horizontal="left" vertical="center"/>
      <protection hidden="1"/>
    </xf>
    <xf numFmtId="10" fontId="16" fillId="0" borderId="2" xfId="0" applyNumberFormat="1" applyFont="1" applyBorder="1" applyAlignment="1" applyProtection="1">
      <alignment horizontal="center" vertical="center"/>
      <protection hidden="1"/>
    </xf>
    <xf numFmtId="168" fontId="9" fillId="0" borderId="1" xfId="0" applyNumberFormat="1" applyFont="1" applyBorder="1" applyAlignment="1" applyProtection="1">
      <alignment horizontal="center" vertical="center"/>
      <protection hidden="1"/>
    </xf>
    <xf numFmtId="17" fontId="12" fillId="3" borderId="43" xfId="0" applyNumberFormat="1" applyFont="1" applyFill="1" applyBorder="1" applyAlignment="1" applyProtection="1">
      <alignment horizontal="left" vertical="center"/>
      <protection hidden="1"/>
    </xf>
    <xf numFmtId="17" fontId="12" fillId="3" borderId="42" xfId="0" applyNumberFormat="1" applyFont="1" applyFill="1" applyBorder="1" applyAlignment="1" applyProtection="1">
      <alignment horizontal="left" vertical="center"/>
      <protection hidden="1"/>
    </xf>
    <xf numFmtId="3" fontId="25" fillId="3" borderId="44" xfId="0" applyNumberFormat="1" applyFont="1" applyFill="1" applyBorder="1" applyAlignment="1" applyProtection="1">
      <alignment horizontal="center" vertical="center" wrapText="1"/>
      <protection hidden="1"/>
    </xf>
    <xf numFmtId="3" fontId="25" fillId="3" borderId="45" xfId="0" applyNumberFormat="1" applyFont="1" applyFill="1" applyBorder="1" applyAlignment="1" applyProtection="1">
      <alignment horizontal="center" vertical="center" wrapText="1"/>
      <protection hidden="1"/>
    </xf>
    <xf numFmtId="0" fontId="26" fillId="0" borderId="6" xfId="0" applyFont="1" applyBorder="1" applyAlignment="1" applyProtection="1">
      <alignment horizontal="center" vertical="center" wrapText="1"/>
      <protection hidden="1"/>
    </xf>
    <xf numFmtId="0" fontId="12" fillId="3" borderId="38" xfId="0" applyFont="1" applyFill="1" applyBorder="1" applyAlignment="1" applyProtection="1">
      <alignment horizontal="center" vertical="center" wrapText="1"/>
      <protection hidden="1"/>
    </xf>
    <xf numFmtId="17" fontId="12" fillId="3" borderId="43" xfId="0" applyNumberFormat="1" applyFont="1" applyFill="1" applyBorder="1" applyAlignment="1" applyProtection="1">
      <alignment horizontal="center" vertical="center"/>
      <protection hidden="1"/>
    </xf>
    <xf numFmtId="17" fontId="12" fillId="3" borderId="42" xfId="0" applyNumberFormat="1" applyFont="1" applyFill="1" applyBorder="1" applyAlignment="1" applyProtection="1">
      <alignment horizontal="center" vertical="center"/>
      <protection hidden="1"/>
    </xf>
    <xf numFmtId="17" fontId="0" fillId="0" borderId="0" xfId="0" applyNumberFormat="1" applyProtection="1">
      <protection hidden="1"/>
    </xf>
    <xf numFmtId="10" fontId="0" fillId="0" borderId="0" xfId="0" applyNumberFormat="1" applyProtection="1">
      <protection hidden="1"/>
    </xf>
    <xf numFmtId="0" fontId="9" fillId="3" borderId="0" xfId="0" applyFont="1" applyFill="1" applyAlignment="1" applyProtection="1">
      <alignment vertical="center" wrapText="1"/>
      <protection hidden="1"/>
    </xf>
    <xf numFmtId="0" fontId="9" fillId="3" borderId="0" xfId="0" applyFont="1" applyFill="1" applyAlignment="1" applyProtection="1">
      <alignment vertical="center"/>
      <protection hidden="1"/>
    </xf>
    <xf numFmtId="0" fontId="33" fillId="0" borderId="19" xfId="0" applyFont="1" applyBorder="1" applyAlignment="1" applyProtection="1">
      <alignment horizontal="left" vertical="center"/>
      <protection hidden="1"/>
    </xf>
    <xf numFmtId="0" fontId="33" fillId="0" borderId="3" xfId="0" applyFont="1" applyBorder="1" applyAlignment="1" applyProtection="1">
      <alignment horizontal="left" vertical="center"/>
      <protection hidden="1"/>
    </xf>
    <xf numFmtId="17" fontId="12" fillId="3" borderId="3" xfId="0" applyNumberFormat="1" applyFont="1" applyFill="1" applyBorder="1" applyAlignment="1" applyProtection="1">
      <alignment horizontal="center" vertical="center"/>
      <protection hidden="1"/>
    </xf>
    <xf numFmtId="17" fontId="12" fillId="3" borderId="23" xfId="0" applyNumberFormat="1" applyFont="1" applyFill="1" applyBorder="1" applyAlignment="1" applyProtection="1">
      <alignment horizontal="center" vertical="center"/>
      <protection hidden="1"/>
    </xf>
    <xf numFmtId="0" fontId="12" fillId="3" borderId="3" xfId="0" applyFont="1" applyFill="1" applyBorder="1" applyAlignment="1" applyProtection="1">
      <alignment horizontal="center" vertical="center"/>
      <protection hidden="1"/>
    </xf>
    <xf numFmtId="0" fontId="12" fillId="3" borderId="23" xfId="0" applyFont="1" applyFill="1" applyBorder="1" applyAlignment="1" applyProtection="1">
      <alignment horizontal="center" vertical="center"/>
      <protection hidden="1"/>
    </xf>
    <xf numFmtId="0" fontId="25" fillId="3" borderId="32" xfId="10" applyNumberFormat="1" applyFont="1" applyFill="1" applyBorder="1" applyAlignment="1" applyProtection="1">
      <alignment horizontal="left" vertical="center" wrapText="1"/>
      <protection hidden="1"/>
    </xf>
    <xf numFmtId="0" fontId="25" fillId="3" borderId="33" xfId="10" applyNumberFormat="1" applyFont="1" applyFill="1" applyBorder="1" applyAlignment="1" applyProtection="1">
      <alignment horizontal="left" vertical="center" wrapText="1"/>
      <protection hidden="1"/>
    </xf>
    <xf numFmtId="0" fontId="25" fillId="3" borderId="30" xfId="10" applyNumberFormat="1" applyFont="1" applyFill="1" applyBorder="1" applyAlignment="1" applyProtection="1">
      <alignment horizontal="left" vertical="center" wrapText="1"/>
      <protection hidden="1"/>
    </xf>
    <xf numFmtId="0" fontId="25" fillId="3" borderId="31" xfId="10" applyNumberFormat="1" applyFont="1" applyFill="1" applyBorder="1" applyAlignment="1" applyProtection="1">
      <alignment horizontal="left" vertical="center" wrapText="1"/>
      <protection hidden="1"/>
    </xf>
    <xf numFmtId="0" fontId="25" fillId="3" borderId="7"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6" fillId="3" borderId="7" xfId="0" applyFont="1" applyFill="1" applyBorder="1" applyAlignment="1" applyProtection="1">
      <alignment horizontal="center" vertical="center" wrapText="1"/>
      <protection hidden="1"/>
    </xf>
    <xf numFmtId="0" fontId="6" fillId="3" borderId="8" xfId="0" applyFont="1" applyFill="1" applyBorder="1" applyAlignment="1" applyProtection="1">
      <alignment horizontal="center" vertical="center" wrapText="1"/>
      <protection hidden="1"/>
    </xf>
    <xf numFmtId="14" fontId="12" fillId="3" borderId="3" xfId="0" applyNumberFormat="1" applyFont="1" applyFill="1" applyBorder="1" applyAlignment="1" applyProtection="1">
      <alignment horizontal="center" vertical="center"/>
      <protection hidden="1"/>
    </xf>
    <xf numFmtId="0" fontId="9" fillId="3" borderId="23" xfId="0" applyFont="1" applyFill="1" applyBorder="1" applyAlignment="1" applyProtection="1">
      <alignment horizontal="center" vertical="center"/>
      <protection hidden="1"/>
    </xf>
    <xf numFmtId="0" fontId="27" fillId="0" borderId="3" xfId="0" applyFont="1" applyBorder="1" applyAlignment="1" applyProtection="1">
      <alignment horizontal="left" vertical="center" wrapText="1"/>
      <protection hidden="1"/>
    </xf>
    <xf numFmtId="17" fontId="12" fillId="3" borderId="16" xfId="0" applyNumberFormat="1" applyFont="1" applyFill="1" applyBorder="1" applyAlignment="1" applyProtection="1">
      <alignment horizontal="center" vertical="center" wrapText="1"/>
      <protection hidden="1"/>
    </xf>
    <xf numFmtId="17" fontId="12" fillId="3" borderId="17" xfId="0" applyNumberFormat="1" applyFont="1" applyFill="1" applyBorder="1" applyAlignment="1" applyProtection="1">
      <alignment horizontal="center" vertical="center" wrapText="1"/>
      <protection hidden="1"/>
    </xf>
    <xf numFmtId="17" fontId="12" fillId="3" borderId="3" xfId="0" applyNumberFormat="1" applyFont="1" applyFill="1" applyBorder="1" applyAlignment="1" applyProtection="1">
      <alignment horizontal="center" vertical="center" wrapText="1"/>
      <protection hidden="1"/>
    </xf>
    <xf numFmtId="17" fontId="12" fillId="3" borderId="23" xfId="0" applyNumberFormat="1" applyFont="1" applyFill="1" applyBorder="1" applyAlignment="1" applyProtection="1">
      <alignment horizontal="center" vertical="center" wrapText="1"/>
      <protection hidden="1"/>
    </xf>
    <xf numFmtId="17" fontId="12" fillId="3" borderId="16" xfId="0" applyNumberFormat="1" applyFont="1" applyFill="1" applyBorder="1" applyAlignment="1" applyProtection="1">
      <alignment horizontal="center" vertical="center"/>
      <protection hidden="1"/>
    </xf>
    <xf numFmtId="17" fontId="12" fillId="3" borderId="17" xfId="0" applyNumberFormat="1" applyFont="1" applyFill="1" applyBorder="1" applyAlignment="1" applyProtection="1">
      <alignment horizontal="center" vertical="center"/>
      <protection hidden="1"/>
    </xf>
    <xf numFmtId="0" fontId="12" fillId="3" borderId="41" xfId="0" applyFont="1" applyFill="1" applyBorder="1" applyAlignment="1" applyProtection="1">
      <alignment horizontal="center" vertical="center"/>
      <protection hidden="1"/>
    </xf>
    <xf numFmtId="0" fontId="12" fillId="3" borderId="0" xfId="0" applyFont="1" applyFill="1" applyAlignment="1" applyProtection="1">
      <alignment horizontal="center" vertical="center"/>
      <protection hidden="1"/>
    </xf>
    <xf numFmtId="0" fontId="0" fillId="0" borderId="0" xfId="0" applyAlignment="1" applyProtection="1">
      <alignment horizontal="center"/>
      <protection hidden="1"/>
    </xf>
    <xf numFmtId="0" fontId="0" fillId="0" borderId="0" xfId="0" applyProtection="1">
      <protection hidden="1"/>
    </xf>
    <xf numFmtId="0" fontId="33" fillId="0" borderId="34" xfId="0" applyFont="1" applyBorder="1" applyAlignment="1" applyProtection="1">
      <alignment horizontal="left" vertical="center"/>
      <protection hidden="1"/>
    </xf>
    <xf numFmtId="0" fontId="33" fillId="0" borderId="11" xfId="0" applyFont="1" applyBorder="1" applyAlignment="1" applyProtection="1">
      <alignment horizontal="left" vertical="center"/>
      <protection hidden="1"/>
    </xf>
    <xf numFmtId="0" fontId="25" fillId="3" borderId="2" xfId="0" applyFont="1" applyFill="1" applyBorder="1" applyAlignment="1" applyProtection="1">
      <alignment horizontal="left" vertical="center" wrapText="1"/>
      <protection hidden="1"/>
    </xf>
    <xf numFmtId="0" fontId="11" fillId="0" borderId="3" xfId="0" applyFont="1" applyBorder="1" applyProtection="1">
      <protection hidden="1"/>
    </xf>
    <xf numFmtId="0" fontId="33" fillId="0" borderId="26" xfId="0" applyFont="1" applyBorder="1" applyAlignment="1" applyProtection="1">
      <alignment horizontal="left" vertical="center"/>
      <protection hidden="1"/>
    </xf>
    <xf numFmtId="0" fontId="33" fillId="0" borderId="0" xfId="0" applyFont="1" applyAlignment="1" applyProtection="1">
      <alignment horizontal="left" vertical="center"/>
      <protection hidden="1"/>
    </xf>
    <xf numFmtId="0" fontId="25" fillId="3" borderId="30" xfId="0" applyFont="1" applyFill="1" applyBorder="1" applyAlignment="1" applyProtection="1">
      <alignment horizontal="left" vertical="center" wrapText="1"/>
      <protection hidden="1"/>
    </xf>
    <xf numFmtId="0" fontId="25" fillId="3" borderId="31" xfId="0" applyFont="1" applyFill="1" applyBorder="1" applyAlignment="1" applyProtection="1">
      <alignment horizontal="left" vertical="center" wrapText="1"/>
      <protection hidden="1"/>
    </xf>
    <xf numFmtId="0" fontId="25" fillId="3" borderId="30" xfId="0" applyFont="1" applyFill="1" applyBorder="1" applyAlignment="1" applyProtection="1">
      <alignment vertical="center" wrapText="1"/>
      <protection hidden="1"/>
    </xf>
    <xf numFmtId="0" fontId="25" fillId="3" borderId="31" xfId="0" applyFont="1" applyFill="1" applyBorder="1" applyAlignment="1" applyProtection="1">
      <alignment vertical="center" wrapText="1"/>
      <protection hidden="1"/>
    </xf>
    <xf numFmtId="0" fontId="23" fillId="3" borderId="0" xfId="0" applyFont="1" applyFill="1" applyProtection="1">
      <protection hidden="1"/>
    </xf>
    <xf numFmtId="17" fontId="25" fillId="3" borderId="7" xfId="0" applyNumberFormat="1" applyFont="1" applyFill="1" applyBorder="1" applyAlignment="1" applyProtection="1">
      <alignment horizontal="center" vertical="center" wrapText="1"/>
      <protection hidden="1"/>
    </xf>
    <xf numFmtId="0" fontId="27" fillId="0" borderId="0" xfId="0" applyFont="1" applyProtection="1">
      <protection hidden="1"/>
    </xf>
    <xf numFmtId="0" fontId="27" fillId="0" borderId="11" xfId="0" applyFont="1" applyBorder="1" applyAlignment="1" applyProtection="1">
      <alignment vertical="center"/>
      <protection hidden="1"/>
    </xf>
    <xf numFmtId="0" fontId="31" fillId="0" borderId="11" xfId="0" applyFont="1" applyBorder="1" applyAlignment="1" applyProtection="1">
      <alignment vertical="center"/>
      <protection hidden="1"/>
    </xf>
    <xf numFmtId="0" fontId="31" fillId="0" borderId="0" xfId="0" applyFont="1" applyAlignment="1" applyProtection="1">
      <alignment vertical="center"/>
      <protection hidden="1"/>
    </xf>
    <xf numFmtId="0" fontId="16" fillId="0" borderId="0" xfId="0" applyFont="1" applyAlignment="1" applyProtection="1">
      <alignment vertical="center"/>
      <protection hidden="1"/>
    </xf>
    <xf numFmtId="0" fontId="12" fillId="3" borderId="5" xfId="0" applyFont="1" applyFill="1" applyBorder="1" applyAlignment="1" applyProtection="1">
      <alignment vertical="center"/>
      <protection hidden="1"/>
    </xf>
    <xf numFmtId="0" fontId="0" fillId="0" borderId="28" xfId="0" applyBorder="1" applyAlignment="1" applyProtection="1">
      <alignment vertical="center"/>
      <protection hidden="1"/>
    </xf>
  </cellXfs>
  <cellStyles count="12">
    <cellStyle name="Comma" xfId="10" builtinId="3"/>
    <cellStyle name="Hyperlink" xfId="11" builtinId="8"/>
    <cellStyle name="Normal" xfId="0" builtinId="0"/>
    <cellStyle name="Normal 157 2" xfId="4" xr:uid="{00000000-0005-0000-0000-000003000000}"/>
    <cellStyle name="Normal 169" xfId="5" xr:uid="{00000000-0005-0000-0000-000004000000}"/>
    <cellStyle name="Normal 2" xfId="1" xr:uid="{00000000-0005-0000-0000-000005000000}"/>
    <cellStyle name="Normal 2 2" xfId="7" xr:uid="{00000000-0005-0000-0000-000006000000}"/>
    <cellStyle name="Normal 3" xfId="3" xr:uid="{00000000-0005-0000-0000-000007000000}"/>
    <cellStyle name="Normal 4" xfId="8" xr:uid="{00000000-0005-0000-0000-000008000000}"/>
    <cellStyle name="Percent" xfId="2" builtinId="5"/>
    <cellStyle name="Percent 2" xfId="9" xr:uid="{00000000-0005-0000-0000-00000A000000}"/>
    <cellStyle name="Percent 21" xfId="6" xr:uid="{00000000-0005-0000-0000-00000B000000}"/>
  </cellStyles>
  <dxfs count="0"/>
  <tableStyles count="1" defaultTableStyle="TableStyleMedium2" defaultPivotStyle="PivotStyleLight16">
    <tableStyle name="Invisible" pivot="0" table="0" count="0" xr9:uid="{E86DA69F-E52F-4D54-AAA6-BF16F0FB7854}"/>
  </tableStyles>
  <colors>
    <mruColors>
      <color rgb="FF264478"/>
      <color rgb="FFD0CECE"/>
      <color rgb="FFDD7E6B"/>
      <color rgb="FFF1B075"/>
      <color rgb="FF333F4F"/>
      <color rgb="FFF2F2F2"/>
      <color rgb="FFFFC000"/>
      <color rgb="FFC00000"/>
      <color rgb="FFB6D7A8"/>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Unallocated Claims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1"/>
          <c:tx>
            <c:strRef>
              <c:f>'graph data'!$A$21</c:f>
              <c:strCache>
                <c:ptCount val="1"/>
                <c:pt idx="0">
                  <c:v>Initial Liability</c:v>
                </c:pt>
              </c:strCache>
            </c:strRef>
          </c:tx>
          <c:spPr>
            <a:solidFill>
              <a:srgbClr val="264478"/>
            </a:solidFill>
            <a:ln>
              <a:solidFill>
                <a:srgbClr val="264478"/>
              </a:solidFill>
            </a:ln>
            <a:effectLst/>
          </c:spPr>
          <c:invertIfNegative val="0"/>
          <c:cat>
            <c:numRef>
              <c:f>'graph data'!$B$19:$N$19</c:f>
              <c:numCache>
                <c:formatCode>mmm\-yy</c:formatCode>
                <c:ptCount val="13"/>
                <c:pt idx="0">
                  <c:v>45231</c:v>
                </c:pt>
                <c:pt idx="1">
                  <c:v>45261</c:v>
                </c:pt>
                <c:pt idx="2">
                  <c:v>45292</c:v>
                </c:pt>
                <c:pt idx="3">
                  <c:v>45323</c:v>
                </c:pt>
                <c:pt idx="4">
                  <c:v>45352</c:v>
                </c:pt>
                <c:pt idx="5">
                  <c:v>45383</c:v>
                </c:pt>
                <c:pt idx="6">
                  <c:v>45413</c:v>
                </c:pt>
                <c:pt idx="7">
                  <c:v>45444</c:v>
                </c:pt>
                <c:pt idx="8">
                  <c:v>45474</c:v>
                </c:pt>
                <c:pt idx="9">
                  <c:v>45505</c:v>
                </c:pt>
                <c:pt idx="10">
                  <c:v>45536</c:v>
                </c:pt>
                <c:pt idx="11">
                  <c:v>45566</c:v>
                </c:pt>
                <c:pt idx="12">
                  <c:v>45597</c:v>
                </c:pt>
              </c:numCache>
            </c:numRef>
          </c:cat>
          <c:val>
            <c:numRef>
              <c:f>'graph data'!$B$21:$N$21</c:f>
              <c:numCache>
                <c:formatCode>#,##0</c:formatCode>
                <c:ptCount val="13"/>
                <c:pt idx="0">
                  <c:v>869</c:v>
                </c:pt>
                <c:pt idx="1">
                  <c:v>806</c:v>
                </c:pt>
                <c:pt idx="2">
                  <c:v>549</c:v>
                </c:pt>
                <c:pt idx="3">
                  <c:v>469</c:v>
                </c:pt>
                <c:pt idx="4">
                  <c:v>639</c:v>
                </c:pt>
                <c:pt idx="5">
                  <c:v>559</c:v>
                </c:pt>
                <c:pt idx="6">
                  <c:v>1163</c:v>
                </c:pt>
                <c:pt idx="7">
                  <c:v>1236</c:v>
                </c:pt>
                <c:pt idx="8">
                  <c:v>956</c:v>
                </c:pt>
                <c:pt idx="9">
                  <c:v>1903</c:v>
                </c:pt>
                <c:pt idx="10">
                  <c:v>2808</c:v>
                </c:pt>
                <c:pt idx="11">
                  <c:v>1985</c:v>
                </c:pt>
                <c:pt idx="12">
                  <c:v>1662</c:v>
                </c:pt>
              </c:numCache>
            </c:numRef>
          </c:val>
          <c:extLst>
            <c:ext xmlns:c16="http://schemas.microsoft.com/office/drawing/2014/chart" uri="{C3380CC4-5D6E-409C-BE32-E72D297353CC}">
              <c16:uniqueId val="{00000000-6CAA-498F-9B52-16C8575F4797}"/>
            </c:ext>
          </c:extLst>
        </c:ser>
        <c:ser>
          <c:idx val="2"/>
          <c:order val="2"/>
          <c:tx>
            <c:strRef>
              <c:f>'graph data'!$A$22</c:f>
              <c:strCache>
                <c:ptCount val="1"/>
                <c:pt idx="0">
                  <c:v>Permanent Impairment</c:v>
                </c:pt>
              </c:strCache>
            </c:strRef>
          </c:tx>
          <c:spPr>
            <a:solidFill>
              <a:schemeClr val="accent6">
                <a:lumMod val="75000"/>
              </a:schemeClr>
            </a:solidFill>
            <a:ln>
              <a:noFill/>
            </a:ln>
            <a:effectLst/>
          </c:spPr>
          <c:invertIfNegative val="0"/>
          <c:cat>
            <c:numRef>
              <c:f>'graph data'!$B$19:$N$19</c:f>
              <c:numCache>
                <c:formatCode>mmm\-yy</c:formatCode>
                <c:ptCount val="13"/>
                <c:pt idx="0">
                  <c:v>45231</c:v>
                </c:pt>
                <c:pt idx="1">
                  <c:v>45261</c:v>
                </c:pt>
                <c:pt idx="2">
                  <c:v>45292</c:v>
                </c:pt>
                <c:pt idx="3">
                  <c:v>45323</c:v>
                </c:pt>
                <c:pt idx="4">
                  <c:v>45352</c:v>
                </c:pt>
                <c:pt idx="5">
                  <c:v>45383</c:v>
                </c:pt>
                <c:pt idx="6">
                  <c:v>45413</c:v>
                </c:pt>
                <c:pt idx="7">
                  <c:v>45444</c:v>
                </c:pt>
                <c:pt idx="8">
                  <c:v>45474</c:v>
                </c:pt>
                <c:pt idx="9">
                  <c:v>45505</c:v>
                </c:pt>
                <c:pt idx="10">
                  <c:v>45536</c:v>
                </c:pt>
                <c:pt idx="11">
                  <c:v>45566</c:v>
                </c:pt>
                <c:pt idx="12">
                  <c:v>45597</c:v>
                </c:pt>
              </c:numCache>
            </c:numRef>
          </c:cat>
          <c:val>
            <c:numRef>
              <c:f>'graph data'!$B$22:$N$22</c:f>
              <c:numCache>
                <c:formatCode>#,##0</c:formatCode>
                <c:ptCount val="13"/>
                <c:pt idx="0">
                  <c:v>11647</c:v>
                </c:pt>
                <c:pt idx="1">
                  <c:v>8980</c:v>
                </c:pt>
                <c:pt idx="2">
                  <c:v>3130</c:v>
                </c:pt>
                <c:pt idx="3">
                  <c:v>698</c:v>
                </c:pt>
                <c:pt idx="4">
                  <c:v>986</c:v>
                </c:pt>
                <c:pt idx="5">
                  <c:v>1978</c:v>
                </c:pt>
                <c:pt idx="6">
                  <c:v>1769</c:v>
                </c:pt>
                <c:pt idx="7">
                  <c:v>3625</c:v>
                </c:pt>
                <c:pt idx="8">
                  <c:v>5215</c:v>
                </c:pt>
                <c:pt idx="9">
                  <c:v>6184</c:v>
                </c:pt>
                <c:pt idx="10">
                  <c:v>6470</c:v>
                </c:pt>
                <c:pt idx="11">
                  <c:v>4999</c:v>
                </c:pt>
                <c:pt idx="12">
                  <c:v>4318</c:v>
                </c:pt>
              </c:numCache>
            </c:numRef>
          </c:val>
          <c:extLst>
            <c:ext xmlns:c16="http://schemas.microsoft.com/office/drawing/2014/chart" uri="{C3380CC4-5D6E-409C-BE32-E72D297353CC}">
              <c16:uniqueId val="{00000001-6CAA-498F-9B52-16C8575F4797}"/>
            </c:ext>
          </c:extLst>
        </c:ser>
        <c:ser>
          <c:idx val="3"/>
          <c:order val="3"/>
          <c:tx>
            <c:strRef>
              <c:f>'graph data'!$A$23</c:f>
              <c:strCache>
                <c:ptCount val="1"/>
                <c:pt idx="0">
                  <c:v>Incapacity</c:v>
                </c:pt>
              </c:strCache>
            </c:strRef>
          </c:tx>
          <c:spPr>
            <a:solidFill>
              <a:srgbClr val="C00000"/>
            </a:solidFill>
            <a:ln>
              <a:noFill/>
            </a:ln>
            <a:effectLst/>
          </c:spPr>
          <c:invertIfNegative val="0"/>
          <c:cat>
            <c:numRef>
              <c:f>'graph data'!$B$19:$N$19</c:f>
              <c:numCache>
                <c:formatCode>mmm\-yy</c:formatCode>
                <c:ptCount val="13"/>
                <c:pt idx="0">
                  <c:v>45231</c:v>
                </c:pt>
                <c:pt idx="1">
                  <c:v>45261</c:v>
                </c:pt>
                <c:pt idx="2">
                  <c:v>45292</c:v>
                </c:pt>
                <c:pt idx="3">
                  <c:v>45323</c:v>
                </c:pt>
                <c:pt idx="4">
                  <c:v>45352</c:v>
                </c:pt>
                <c:pt idx="5">
                  <c:v>45383</c:v>
                </c:pt>
                <c:pt idx="6">
                  <c:v>45413</c:v>
                </c:pt>
                <c:pt idx="7">
                  <c:v>45444</c:v>
                </c:pt>
                <c:pt idx="8">
                  <c:v>45474</c:v>
                </c:pt>
                <c:pt idx="9">
                  <c:v>45505</c:v>
                </c:pt>
                <c:pt idx="10">
                  <c:v>45536</c:v>
                </c:pt>
                <c:pt idx="11">
                  <c:v>45566</c:v>
                </c:pt>
                <c:pt idx="12">
                  <c:v>45597</c:v>
                </c:pt>
              </c:numCache>
            </c:numRef>
          </c:cat>
          <c:val>
            <c:numRef>
              <c:f>'graph data'!$B$23:$N$23</c:f>
              <c:numCache>
                <c:formatCode>#,##0</c:formatCode>
                <c:ptCount val="13"/>
                <c:pt idx="0">
                  <c:v>38</c:v>
                </c:pt>
                <c:pt idx="1">
                  <c:v>56</c:v>
                </c:pt>
                <c:pt idx="2">
                  <c:v>18</c:v>
                </c:pt>
                <c:pt idx="3">
                  <c:v>21</c:v>
                </c:pt>
                <c:pt idx="4">
                  <c:v>57</c:v>
                </c:pt>
                <c:pt idx="5">
                  <c:v>32</c:v>
                </c:pt>
                <c:pt idx="6">
                  <c:v>71</c:v>
                </c:pt>
                <c:pt idx="7">
                  <c:v>125</c:v>
                </c:pt>
                <c:pt idx="8">
                  <c:v>145</c:v>
                </c:pt>
                <c:pt idx="9">
                  <c:v>158</c:v>
                </c:pt>
                <c:pt idx="10">
                  <c:v>95</c:v>
                </c:pt>
                <c:pt idx="11">
                  <c:v>98</c:v>
                </c:pt>
                <c:pt idx="12">
                  <c:v>168</c:v>
                </c:pt>
              </c:numCache>
            </c:numRef>
          </c:val>
          <c:extLst>
            <c:ext xmlns:c16="http://schemas.microsoft.com/office/drawing/2014/chart" uri="{C3380CC4-5D6E-409C-BE32-E72D297353CC}">
              <c16:uniqueId val="{00000002-6CAA-498F-9B52-16C8575F4797}"/>
            </c:ext>
          </c:extLst>
        </c:ser>
        <c:dLbls>
          <c:showLegendKey val="0"/>
          <c:showVal val="0"/>
          <c:showCatName val="0"/>
          <c:showSerName val="0"/>
          <c:showPercent val="0"/>
          <c:showBubbleSize val="0"/>
        </c:dLbls>
        <c:gapWidth val="150"/>
        <c:overlap val="100"/>
        <c:axId val="788542808"/>
        <c:axId val="788535920"/>
        <c:extLst>
          <c:ext xmlns:c15="http://schemas.microsoft.com/office/drawing/2012/chart" uri="{02D57815-91ED-43cb-92C2-25804820EDAC}">
            <c15:filteredBarSeries>
              <c15:ser>
                <c:idx val="0"/>
                <c:order val="0"/>
                <c:tx>
                  <c:strRef>
                    <c:extLst>
                      <c:ext uri="{02D57815-91ED-43cb-92C2-25804820EDAC}">
                        <c15:formulaRef>
                          <c15:sqref>'graph data'!$A$20</c15:sqref>
                        </c15:formulaRef>
                      </c:ext>
                    </c:extLst>
                    <c:strCache>
                      <c:ptCount val="1"/>
                    </c:strCache>
                  </c:strRef>
                </c:tx>
                <c:spPr>
                  <a:solidFill>
                    <a:schemeClr val="accent1"/>
                  </a:solidFill>
                  <a:ln>
                    <a:noFill/>
                  </a:ln>
                  <a:effectLst/>
                </c:spPr>
                <c:invertIfNegative val="0"/>
                <c:cat>
                  <c:numRef>
                    <c:extLst>
                      <c:ext uri="{02D57815-91ED-43cb-92C2-25804820EDAC}">
                        <c15:formulaRef>
                          <c15:sqref>'graph data'!$B$19:$N$19</c15:sqref>
                        </c15:formulaRef>
                      </c:ext>
                    </c:extLst>
                    <c:numCache>
                      <c:formatCode>mmm\-yy</c:formatCode>
                      <c:ptCount val="13"/>
                      <c:pt idx="0">
                        <c:v>45231</c:v>
                      </c:pt>
                      <c:pt idx="1">
                        <c:v>45261</c:v>
                      </c:pt>
                      <c:pt idx="2">
                        <c:v>45292</c:v>
                      </c:pt>
                      <c:pt idx="3">
                        <c:v>45323</c:v>
                      </c:pt>
                      <c:pt idx="4">
                        <c:v>45352</c:v>
                      </c:pt>
                      <c:pt idx="5">
                        <c:v>45383</c:v>
                      </c:pt>
                      <c:pt idx="6">
                        <c:v>45413</c:v>
                      </c:pt>
                      <c:pt idx="7">
                        <c:v>45444</c:v>
                      </c:pt>
                      <c:pt idx="8">
                        <c:v>45474</c:v>
                      </c:pt>
                      <c:pt idx="9">
                        <c:v>45505</c:v>
                      </c:pt>
                      <c:pt idx="10">
                        <c:v>45536</c:v>
                      </c:pt>
                      <c:pt idx="11">
                        <c:v>45566</c:v>
                      </c:pt>
                      <c:pt idx="12">
                        <c:v>45597</c:v>
                      </c:pt>
                    </c:numCache>
                  </c:numRef>
                </c:cat>
                <c:val>
                  <c:numRef>
                    <c:extLst>
                      <c:ext uri="{02D57815-91ED-43cb-92C2-25804820EDAC}">
                        <c15:formulaRef>
                          <c15:sqref>'graph data'!$C$20:$M$20</c15:sqref>
                        </c15:formulaRef>
                      </c:ext>
                    </c:extLst>
                    <c:numCache>
                      <c:formatCode>mmm\-yy</c:formatCode>
                      <c:ptCount val="11"/>
                    </c:numCache>
                  </c:numRef>
                </c:val>
                <c:extLst>
                  <c:ext xmlns:c16="http://schemas.microsoft.com/office/drawing/2014/chart" uri="{C3380CC4-5D6E-409C-BE32-E72D297353CC}">
                    <c16:uniqueId val="{00000003-6CAA-498F-9B52-16C8575F4797}"/>
                  </c:ext>
                </c:extLst>
              </c15:ser>
            </c15:filteredBarSeries>
          </c:ext>
        </c:extLst>
      </c:barChart>
      <c:dateAx>
        <c:axId val="7885428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35920"/>
        <c:crosses val="autoZero"/>
        <c:auto val="1"/>
        <c:lblOffset val="100"/>
        <c:baseTimeUnit val="months"/>
      </c:dateAx>
      <c:valAx>
        <c:axId val="788535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42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Claims Being Processed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data'!$A$16</c:f>
              <c:strCache>
                <c:ptCount val="1"/>
                <c:pt idx="0">
                  <c:v>Total Initial Liability​</c:v>
                </c:pt>
              </c:strCache>
            </c:strRef>
          </c:tx>
          <c:spPr>
            <a:ln w="28575" cap="rnd">
              <a:solidFill>
                <a:srgbClr val="00B0F0"/>
              </a:solidFill>
              <a:round/>
            </a:ln>
            <a:effectLst/>
          </c:spPr>
          <c:marker>
            <c:symbol val="none"/>
          </c:marker>
          <c:cat>
            <c:strRef>
              <c:f>'graph data'!$B$15:$N$15</c:f>
              <c:strCache>
                <c:ptCount val="13"/>
                <c:pt idx="0">
                  <c:v>Nov-23​</c:v>
                </c:pt>
                <c:pt idx="1">
                  <c:v>Dec-23​</c:v>
                </c:pt>
                <c:pt idx="2">
                  <c:v>Jan-24</c:v>
                </c:pt>
                <c:pt idx="3">
                  <c:v>Feb-24</c:v>
                </c:pt>
                <c:pt idx="4">
                  <c:v>Mar-24</c:v>
                </c:pt>
                <c:pt idx="5">
                  <c:v>Apr-24</c:v>
                </c:pt>
                <c:pt idx="6">
                  <c:v>May-24</c:v>
                </c:pt>
                <c:pt idx="7">
                  <c:v>Jun-24</c:v>
                </c:pt>
                <c:pt idx="8">
                  <c:v>Jul-24</c:v>
                </c:pt>
                <c:pt idx="9">
                  <c:v>Aug-24</c:v>
                </c:pt>
                <c:pt idx="10">
                  <c:v>Sep-24</c:v>
                </c:pt>
                <c:pt idx="11">
                  <c:v>Oct-24</c:v>
                </c:pt>
                <c:pt idx="12">
                  <c:v>Nov-24</c:v>
                </c:pt>
              </c:strCache>
            </c:strRef>
          </c:cat>
          <c:val>
            <c:numRef>
              <c:f>'graph data'!$B$16:$N$16</c:f>
              <c:numCache>
                <c:formatCode>#,##0</c:formatCode>
                <c:ptCount val="13"/>
                <c:pt idx="0">
                  <c:v>47173</c:v>
                </c:pt>
                <c:pt idx="1">
                  <c:v>47061</c:v>
                </c:pt>
                <c:pt idx="2">
                  <c:v>46941</c:v>
                </c:pt>
                <c:pt idx="3">
                  <c:v>45195</c:v>
                </c:pt>
                <c:pt idx="4">
                  <c:v>44405</c:v>
                </c:pt>
                <c:pt idx="5">
                  <c:v>44158</c:v>
                </c:pt>
                <c:pt idx="6">
                  <c:v>43159</c:v>
                </c:pt>
                <c:pt idx="7">
                  <c:v>43318</c:v>
                </c:pt>
                <c:pt idx="8">
                  <c:v>43893</c:v>
                </c:pt>
                <c:pt idx="9">
                  <c:v>43290</c:v>
                </c:pt>
                <c:pt idx="10">
                  <c:v>42649</c:v>
                </c:pt>
                <c:pt idx="11">
                  <c:v>44191</c:v>
                </c:pt>
                <c:pt idx="12">
                  <c:v>45043</c:v>
                </c:pt>
              </c:numCache>
            </c:numRef>
          </c:val>
          <c:smooth val="0"/>
          <c:extLst>
            <c:ext xmlns:c16="http://schemas.microsoft.com/office/drawing/2014/chart" uri="{C3380CC4-5D6E-409C-BE32-E72D297353CC}">
              <c16:uniqueId val="{00000000-560D-4378-AB6E-8E13E3C91F18}"/>
            </c:ext>
          </c:extLst>
        </c:ser>
        <c:ser>
          <c:idx val="1"/>
          <c:order val="1"/>
          <c:tx>
            <c:strRef>
              <c:f>'graph data'!$A$17</c:f>
              <c:strCache>
                <c:ptCount val="1"/>
                <c:pt idx="0">
                  <c:v>Total Permanent Impairment​</c:v>
                </c:pt>
              </c:strCache>
            </c:strRef>
          </c:tx>
          <c:spPr>
            <a:ln w="28575" cap="rnd">
              <a:solidFill>
                <a:srgbClr val="92D050"/>
              </a:solidFill>
              <a:round/>
            </a:ln>
            <a:effectLst/>
          </c:spPr>
          <c:marker>
            <c:symbol val="none"/>
          </c:marker>
          <c:cat>
            <c:strRef>
              <c:f>'graph data'!$B$15:$N$15</c:f>
              <c:strCache>
                <c:ptCount val="13"/>
                <c:pt idx="0">
                  <c:v>Nov-23​</c:v>
                </c:pt>
                <c:pt idx="1">
                  <c:v>Dec-23​</c:v>
                </c:pt>
                <c:pt idx="2">
                  <c:v>Jan-24</c:v>
                </c:pt>
                <c:pt idx="3">
                  <c:v>Feb-24</c:v>
                </c:pt>
                <c:pt idx="4">
                  <c:v>Mar-24</c:v>
                </c:pt>
                <c:pt idx="5">
                  <c:v>Apr-24</c:v>
                </c:pt>
                <c:pt idx="6">
                  <c:v>May-24</c:v>
                </c:pt>
                <c:pt idx="7">
                  <c:v>Jun-24</c:v>
                </c:pt>
                <c:pt idx="8">
                  <c:v>Jul-24</c:v>
                </c:pt>
                <c:pt idx="9">
                  <c:v>Aug-24</c:v>
                </c:pt>
                <c:pt idx="10">
                  <c:v>Sep-24</c:v>
                </c:pt>
                <c:pt idx="11">
                  <c:v>Oct-24</c:v>
                </c:pt>
                <c:pt idx="12">
                  <c:v>Nov-24</c:v>
                </c:pt>
              </c:strCache>
            </c:strRef>
          </c:cat>
          <c:val>
            <c:numRef>
              <c:f>'graph data'!$B$17:$N$17</c:f>
              <c:numCache>
                <c:formatCode>#,##0</c:formatCode>
                <c:ptCount val="13"/>
                <c:pt idx="0">
                  <c:v>14538</c:v>
                </c:pt>
                <c:pt idx="1">
                  <c:v>17845</c:v>
                </c:pt>
                <c:pt idx="2">
                  <c:v>24149</c:v>
                </c:pt>
                <c:pt idx="3">
                  <c:v>27312</c:v>
                </c:pt>
                <c:pt idx="4">
                  <c:v>28462</c:v>
                </c:pt>
                <c:pt idx="5">
                  <c:v>28280</c:v>
                </c:pt>
                <c:pt idx="6">
                  <c:v>28916</c:v>
                </c:pt>
                <c:pt idx="7">
                  <c:v>27728</c:v>
                </c:pt>
                <c:pt idx="8">
                  <c:v>26589</c:v>
                </c:pt>
                <c:pt idx="9">
                  <c:v>26261</c:v>
                </c:pt>
                <c:pt idx="10">
                  <c:v>26299</c:v>
                </c:pt>
                <c:pt idx="11">
                  <c:v>27867</c:v>
                </c:pt>
                <c:pt idx="12">
                  <c:v>28696</c:v>
                </c:pt>
              </c:numCache>
            </c:numRef>
          </c:val>
          <c:smooth val="0"/>
          <c:extLst>
            <c:ext xmlns:c16="http://schemas.microsoft.com/office/drawing/2014/chart" uri="{C3380CC4-5D6E-409C-BE32-E72D297353CC}">
              <c16:uniqueId val="{00000001-560D-4378-AB6E-8E13E3C91F18}"/>
            </c:ext>
          </c:extLst>
        </c:ser>
        <c:dLbls>
          <c:showLegendKey val="0"/>
          <c:showVal val="0"/>
          <c:showCatName val="0"/>
          <c:showSerName val="0"/>
          <c:showPercent val="0"/>
          <c:showBubbleSize val="0"/>
        </c:dLbls>
        <c:smooth val="0"/>
        <c:axId val="975470408"/>
        <c:axId val="975470736"/>
      </c:lineChart>
      <c:catAx>
        <c:axId val="975470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736"/>
        <c:crosses val="autoZero"/>
        <c:auto val="1"/>
        <c:lblAlgn val="ctr"/>
        <c:lblOffset val="100"/>
        <c:noMultiLvlLbl val="0"/>
      </c:catAx>
      <c:valAx>
        <c:axId val="975470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408"/>
        <c:crosses val="autoZero"/>
        <c:crossBetween val="between"/>
        <c:majorUnit val="5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Unallocated Claims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1"/>
          <c:tx>
            <c:strRef>
              <c:f>'graph data'!$A$21</c:f>
              <c:strCache>
                <c:ptCount val="1"/>
                <c:pt idx="0">
                  <c:v>Initial Liability</c:v>
                </c:pt>
              </c:strCache>
            </c:strRef>
          </c:tx>
          <c:spPr>
            <a:solidFill>
              <a:srgbClr val="264478"/>
            </a:solidFill>
            <a:ln>
              <a:solidFill>
                <a:srgbClr val="264478"/>
              </a:solidFill>
            </a:ln>
            <a:effectLst/>
          </c:spPr>
          <c:invertIfNegative val="0"/>
          <c:cat>
            <c:numRef>
              <c:f>'graph data'!$B$19:$N$19</c:f>
              <c:numCache>
                <c:formatCode>mmm\-yy</c:formatCode>
                <c:ptCount val="13"/>
                <c:pt idx="0">
                  <c:v>45231</c:v>
                </c:pt>
                <c:pt idx="1">
                  <c:v>45261</c:v>
                </c:pt>
                <c:pt idx="2">
                  <c:v>45292</c:v>
                </c:pt>
                <c:pt idx="3">
                  <c:v>45323</c:v>
                </c:pt>
                <c:pt idx="4">
                  <c:v>45352</c:v>
                </c:pt>
                <c:pt idx="5">
                  <c:v>45383</c:v>
                </c:pt>
                <c:pt idx="6">
                  <c:v>45413</c:v>
                </c:pt>
                <c:pt idx="7">
                  <c:v>45444</c:v>
                </c:pt>
                <c:pt idx="8">
                  <c:v>45474</c:v>
                </c:pt>
                <c:pt idx="9">
                  <c:v>45505</c:v>
                </c:pt>
                <c:pt idx="10">
                  <c:v>45536</c:v>
                </c:pt>
                <c:pt idx="11">
                  <c:v>45566</c:v>
                </c:pt>
                <c:pt idx="12">
                  <c:v>45597</c:v>
                </c:pt>
              </c:numCache>
            </c:numRef>
          </c:cat>
          <c:val>
            <c:numRef>
              <c:f>'graph data'!$B$21:$M$21</c:f>
              <c:numCache>
                <c:formatCode>#,##0</c:formatCode>
                <c:ptCount val="12"/>
                <c:pt idx="0">
                  <c:v>869</c:v>
                </c:pt>
                <c:pt idx="1">
                  <c:v>806</c:v>
                </c:pt>
                <c:pt idx="2">
                  <c:v>549</c:v>
                </c:pt>
                <c:pt idx="3">
                  <c:v>469</c:v>
                </c:pt>
                <c:pt idx="4">
                  <c:v>639</c:v>
                </c:pt>
                <c:pt idx="5">
                  <c:v>559</c:v>
                </c:pt>
                <c:pt idx="6">
                  <c:v>1163</c:v>
                </c:pt>
                <c:pt idx="7">
                  <c:v>1236</c:v>
                </c:pt>
                <c:pt idx="8">
                  <c:v>956</c:v>
                </c:pt>
                <c:pt idx="9">
                  <c:v>1903</c:v>
                </c:pt>
                <c:pt idx="10">
                  <c:v>2808</c:v>
                </c:pt>
                <c:pt idx="11">
                  <c:v>1985</c:v>
                </c:pt>
              </c:numCache>
            </c:numRef>
          </c:val>
          <c:extLst>
            <c:ext xmlns:c16="http://schemas.microsoft.com/office/drawing/2014/chart" uri="{C3380CC4-5D6E-409C-BE32-E72D297353CC}">
              <c16:uniqueId val="{00000001-998C-4AD3-9CC7-8F2738BB3F65}"/>
            </c:ext>
          </c:extLst>
        </c:ser>
        <c:ser>
          <c:idx val="2"/>
          <c:order val="2"/>
          <c:tx>
            <c:strRef>
              <c:f>'graph data'!$A$22</c:f>
              <c:strCache>
                <c:ptCount val="1"/>
                <c:pt idx="0">
                  <c:v>Permanent Impairment</c:v>
                </c:pt>
              </c:strCache>
            </c:strRef>
          </c:tx>
          <c:spPr>
            <a:solidFill>
              <a:schemeClr val="accent6">
                <a:lumMod val="75000"/>
              </a:schemeClr>
            </a:solidFill>
            <a:ln>
              <a:noFill/>
            </a:ln>
            <a:effectLst/>
          </c:spPr>
          <c:invertIfNegative val="0"/>
          <c:cat>
            <c:numRef>
              <c:f>'graph data'!$B$19:$N$19</c:f>
              <c:numCache>
                <c:formatCode>mmm\-yy</c:formatCode>
                <c:ptCount val="13"/>
                <c:pt idx="0">
                  <c:v>45231</c:v>
                </c:pt>
                <c:pt idx="1">
                  <c:v>45261</c:v>
                </c:pt>
                <c:pt idx="2">
                  <c:v>45292</c:v>
                </c:pt>
                <c:pt idx="3">
                  <c:v>45323</c:v>
                </c:pt>
                <c:pt idx="4">
                  <c:v>45352</c:v>
                </c:pt>
                <c:pt idx="5">
                  <c:v>45383</c:v>
                </c:pt>
                <c:pt idx="6">
                  <c:v>45413</c:v>
                </c:pt>
                <c:pt idx="7">
                  <c:v>45444</c:v>
                </c:pt>
                <c:pt idx="8">
                  <c:v>45474</c:v>
                </c:pt>
                <c:pt idx="9">
                  <c:v>45505</c:v>
                </c:pt>
                <c:pt idx="10">
                  <c:v>45536</c:v>
                </c:pt>
                <c:pt idx="11">
                  <c:v>45566</c:v>
                </c:pt>
                <c:pt idx="12">
                  <c:v>45597</c:v>
                </c:pt>
              </c:numCache>
            </c:numRef>
          </c:cat>
          <c:val>
            <c:numRef>
              <c:f>'graph data'!$B$22:$N$22</c:f>
              <c:numCache>
                <c:formatCode>#,##0</c:formatCode>
                <c:ptCount val="13"/>
                <c:pt idx="0">
                  <c:v>11647</c:v>
                </c:pt>
                <c:pt idx="1">
                  <c:v>8980</c:v>
                </c:pt>
                <c:pt idx="2">
                  <c:v>3130</c:v>
                </c:pt>
                <c:pt idx="3">
                  <c:v>698</c:v>
                </c:pt>
                <c:pt idx="4">
                  <c:v>986</c:v>
                </c:pt>
                <c:pt idx="5">
                  <c:v>1978</c:v>
                </c:pt>
                <c:pt idx="6">
                  <c:v>1769</c:v>
                </c:pt>
                <c:pt idx="7">
                  <c:v>3625</c:v>
                </c:pt>
                <c:pt idx="8">
                  <c:v>5215</c:v>
                </c:pt>
                <c:pt idx="9">
                  <c:v>6184</c:v>
                </c:pt>
                <c:pt idx="10">
                  <c:v>6470</c:v>
                </c:pt>
                <c:pt idx="11">
                  <c:v>4999</c:v>
                </c:pt>
                <c:pt idx="12">
                  <c:v>4318</c:v>
                </c:pt>
              </c:numCache>
            </c:numRef>
          </c:val>
          <c:extLst>
            <c:ext xmlns:c16="http://schemas.microsoft.com/office/drawing/2014/chart" uri="{C3380CC4-5D6E-409C-BE32-E72D297353CC}">
              <c16:uniqueId val="{00000002-998C-4AD3-9CC7-8F2738BB3F65}"/>
            </c:ext>
          </c:extLst>
        </c:ser>
        <c:ser>
          <c:idx val="3"/>
          <c:order val="3"/>
          <c:tx>
            <c:strRef>
              <c:f>'graph data'!$A$23</c:f>
              <c:strCache>
                <c:ptCount val="1"/>
                <c:pt idx="0">
                  <c:v>Incapacity</c:v>
                </c:pt>
              </c:strCache>
            </c:strRef>
          </c:tx>
          <c:spPr>
            <a:solidFill>
              <a:srgbClr val="C00000"/>
            </a:solidFill>
            <a:ln>
              <a:noFill/>
            </a:ln>
            <a:effectLst/>
          </c:spPr>
          <c:invertIfNegative val="0"/>
          <c:cat>
            <c:numRef>
              <c:f>'graph data'!$B$19:$N$19</c:f>
              <c:numCache>
                <c:formatCode>mmm\-yy</c:formatCode>
                <c:ptCount val="13"/>
                <c:pt idx="0">
                  <c:v>45231</c:v>
                </c:pt>
                <c:pt idx="1">
                  <c:v>45261</c:v>
                </c:pt>
                <c:pt idx="2">
                  <c:v>45292</c:v>
                </c:pt>
                <c:pt idx="3">
                  <c:v>45323</c:v>
                </c:pt>
                <c:pt idx="4">
                  <c:v>45352</c:v>
                </c:pt>
                <c:pt idx="5">
                  <c:v>45383</c:v>
                </c:pt>
                <c:pt idx="6">
                  <c:v>45413</c:v>
                </c:pt>
                <c:pt idx="7">
                  <c:v>45444</c:v>
                </c:pt>
                <c:pt idx="8">
                  <c:v>45474</c:v>
                </c:pt>
                <c:pt idx="9">
                  <c:v>45505</c:v>
                </c:pt>
                <c:pt idx="10">
                  <c:v>45536</c:v>
                </c:pt>
                <c:pt idx="11">
                  <c:v>45566</c:v>
                </c:pt>
                <c:pt idx="12">
                  <c:v>45597</c:v>
                </c:pt>
              </c:numCache>
            </c:numRef>
          </c:cat>
          <c:val>
            <c:numRef>
              <c:f>'graph data'!$B$23:$M$23</c:f>
              <c:numCache>
                <c:formatCode>#,##0</c:formatCode>
                <c:ptCount val="12"/>
                <c:pt idx="0">
                  <c:v>38</c:v>
                </c:pt>
                <c:pt idx="1">
                  <c:v>56</c:v>
                </c:pt>
                <c:pt idx="2">
                  <c:v>18</c:v>
                </c:pt>
                <c:pt idx="3">
                  <c:v>21</c:v>
                </c:pt>
                <c:pt idx="4">
                  <c:v>57</c:v>
                </c:pt>
                <c:pt idx="5">
                  <c:v>32</c:v>
                </c:pt>
                <c:pt idx="6">
                  <c:v>71</c:v>
                </c:pt>
                <c:pt idx="7">
                  <c:v>125</c:v>
                </c:pt>
                <c:pt idx="8">
                  <c:v>145</c:v>
                </c:pt>
                <c:pt idx="9">
                  <c:v>158</c:v>
                </c:pt>
                <c:pt idx="10">
                  <c:v>95</c:v>
                </c:pt>
                <c:pt idx="11">
                  <c:v>98</c:v>
                </c:pt>
              </c:numCache>
            </c:numRef>
          </c:val>
          <c:extLst>
            <c:ext xmlns:c16="http://schemas.microsoft.com/office/drawing/2014/chart" uri="{C3380CC4-5D6E-409C-BE32-E72D297353CC}">
              <c16:uniqueId val="{00000003-998C-4AD3-9CC7-8F2738BB3F65}"/>
            </c:ext>
          </c:extLst>
        </c:ser>
        <c:dLbls>
          <c:showLegendKey val="0"/>
          <c:showVal val="0"/>
          <c:showCatName val="0"/>
          <c:showSerName val="0"/>
          <c:showPercent val="0"/>
          <c:showBubbleSize val="0"/>
        </c:dLbls>
        <c:gapWidth val="150"/>
        <c:overlap val="100"/>
        <c:axId val="788542808"/>
        <c:axId val="788535920"/>
        <c:extLst>
          <c:ext xmlns:c15="http://schemas.microsoft.com/office/drawing/2012/chart" uri="{02D57815-91ED-43cb-92C2-25804820EDAC}">
            <c15:filteredBarSeries>
              <c15:ser>
                <c:idx val="0"/>
                <c:order val="0"/>
                <c:tx>
                  <c:strRef>
                    <c:extLst>
                      <c:ext uri="{02D57815-91ED-43cb-92C2-25804820EDAC}">
                        <c15:formulaRef>
                          <c15:sqref>'graph data'!$A$20</c15:sqref>
                        </c15:formulaRef>
                      </c:ext>
                    </c:extLst>
                    <c:strCache>
                      <c:ptCount val="1"/>
                    </c:strCache>
                  </c:strRef>
                </c:tx>
                <c:spPr>
                  <a:solidFill>
                    <a:schemeClr val="accent1"/>
                  </a:solidFill>
                  <a:ln>
                    <a:noFill/>
                  </a:ln>
                  <a:effectLst/>
                </c:spPr>
                <c:invertIfNegative val="0"/>
                <c:cat>
                  <c:numRef>
                    <c:extLst>
                      <c:ext uri="{02D57815-91ED-43cb-92C2-25804820EDAC}">
                        <c15:formulaRef>
                          <c15:sqref>'graph data'!$B$19:$N$19</c15:sqref>
                        </c15:formulaRef>
                      </c:ext>
                    </c:extLst>
                    <c:numCache>
                      <c:formatCode>mmm\-yy</c:formatCode>
                      <c:ptCount val="13"/>
                      <c:pt idx="0">
                        <c:v>45231</c:v>
                      </c:pt>
                      <c:pt idx="1">
                        <c:v>45261</c:v>
                      </c:pt>
                      <c:pt idx="2">
                        <c:v>45292</c:v>
                      </c:pt>
                      <c:pt idx="3">
                        <c:v>45323</c:v>
                      </c:pt>
                      <c:pt idx="4">
                        <c:v>45352</c:v>
                      </c:pt>
                      <c:pt idx="5">
                        <c:v>45383</c:v>
                      </c:pt>
                      <c:pt idx="6">
                        <c:v>45413</c:v>
                      </c:pt>
                      <c:pt idx="7">
                        <c:v>45444</c:v>
                      </c:pt>
                      <c:pt idx="8">
                        <c:v>45474</c:v>
                      </c:pt>
                      <c:pt idx="9">
                        <c:v>45505</c:v>
                      </c:pt>
                      <c:pt idx="10">
                        <c:v>45536</c:v>
                      </c:pt>
                      <c:pt idx="11">
                        <c:v>45566</c:v>
                      </c:pt>
                      <c:pt idx="12">
                        <c:v>45597</c:v>
                      </c:pt>
                    </c:numCache>
                  </c:numRef>
                </c:cat>
                <c:val>
                  <c:numRef>
                    <c:extLst>
                      <c:ext uri="{02D57815-91ED-43cb-92C2-25804820EDAC}">
                        <c15:formulaRef>
                          <c15:sqref>'graph data'!$C$20:$M$20</c15:sqref>
                        </c15:formulaRef>
                      </c:ext>
                    </c:extLst>
                    <c:numCache>
                      <c:formatCode>mmm\-yy</c:formatCode>
                      <c:ptCount val="11"/>
                    </c:numCache>
                  </c:numRef>
                </c:val>
                <c:extLst>
                  <c:ext xmlns:c16="http://schemas.microsoft.com/office/drawing/2014/chart" uri="{C3380CC4-5D6E-409C-BE32-E72D297353CC}">
                    <c16:uniqueId val="{00000000-998C-4AD3-9CC7-8F2738BB3F65}"/>
                  </c:ext>
                </c:extLst>
              </c15:ser>
            </c15:filteredBarSeries>
          </c:ext>
        </c:extLst>
      </c:barChart>
      <c:dateAx>
        <c:axId val="7885428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35920"/>
        <c:crosses val="autoZero"/>
        <c:auto val="1"/>
        <c:lblOffset val="100"/>
        <c:baseTimeUnit val="months"/>
      </c:dateAx>
      <c:valAx>
        <c:axId val="788535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42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9096427235406533"/>
          <c:y val="0.70588224211110884"/>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53197276807334"/>
          <c:y val="6.6340966652645744E-2"/>
          <c:w val="0.86270844187793194"/>
          <c:h val="0.61419762536051292"/>
        </c:manualLayout>
      </c:layout>
      <c:barChart>
        <c:barDir val="col"/>
        <c:grouping val="clustered"/>
        <c:varyColors val="0"/>
        <c:ser>
          <c:idx val="0"/>
          <c:order val="0"/>
          <c:tx>
            <c:strRef>
              <c:f>'graph data'!$A$50</c:f>
              <c:strCache>
                <c:ptCount val="1"/>
                <c:pt idx="0">
                  <c:v>DRCA Initial Liability​</c:v>
                </c:pt>
              </c:strCache>
            </c:strRef>
          </c:tx>
          <c:spPr>
            <a:solidFill>
              <a:schemeClr val="accent1"/>
            </a:solidFill>
            <a:ln w="3175" cmpd="sng">
              <a:solidFill>
                <a:sysClr val="windowText" lastClr="000000">
                  <a:lumMod val="25000"/>
                  <a:lumOff val="75000"/>
                </a:sysClr>
              </a:solidFill>
            </a:ln>
            <a:effectLst/>
          </c:spPr>
          <c:invertIfNegative val="0"/>
          <c:dPt>
            <c:idx val="1"/>
            <c:invertIfNegative val="0"/>
            <c:bubble3D val="0"/>
            <c:spPr>
              <a:solidFill>
                <a:schemeClr val="accent2"/>
              </a:solidFill>
              <a:ln w="3175" cmpd="sng">
                <a:solidFill>
                  <a:sysClr val="windowText" lastClr="000000">
                    <a:lumMod val="25000"/>
                    <a:lumOff val="75000"/>
                  </a:sysClr>
                </a:solidFill>
              </a:ln>
              <a:effectLst/>
            </c:spPr>
            <c:extLst>
              <c:ext xmlns:c16="http://schemas.microsoft.com/office/drawing/2014/chart" uri="{C3380CC4-5D6E-409C-BE32-E72D297353CC}">
                <c16:uniqueId val="{00000002-B9B4-4E3E-9CF3-0FDA5CA0ED4F}"/>
              </c:ext>
            </c:extLst>
          </c:dPt>
          <c:dPt>
            <c:idx val="2"/>
            <c:invertIfNegative val="0"/>
            <c:bubble3D val="0"/>
            <c:spPr>
              <a:solidFill>
                <a:schemeClr val="accent3"/>
              </a:solidFill>
              <a:ln w="3175" cmpd="sng">
                <a:solidFill>
                  <a:sysClr val="windowText" lastClr="000000">
                    <a:lumMod val="25000"/>
                    <a:lumOff val="75000"/>
                  </a:sysClr>
                </a:solidFill>
              </a:ln>
              <a:effectLst/>
            </c:spPr>
            <c:extLst>
              <c:ext xmlns:c16="http://schemas.microsoft.com/office/drawing/2014/chart" uri="{C3380CC4-5D6E-409C-BE32-E72D297353CC}">
                <c16:uniqueId val="{00000003-B9B4-4E3E-9CF3-0FDA5CA0ED4F}"/>
              </c:ext>
            </c:extLst>
          </c:dPt>
          <c:dPt>
            <c:idx val="3"/>
            <c:invertIfNegative val="0"/>
            <c:bubble3D val="0"/>
            <c:spPr>
              <a:solidFill>
                <a:schemeClr val="accent4"/>
              </a:solidFill>
              <a:ln w="3175" cmpd="sng">
                <a:solidFill>
                  <a:sysClr val="windowText" lastClr="000000">
                    <a:lumMod val="25000"/>
                    <a:lumOff val="75000"/>
                  </a:sysClr>
                </a:solidFill>
              </a:ln>
              <a:effectLst/>
            </c:spPr>
            <c:extLst>
              <c:ext xmlns:c16="http://schemas.microsoft.com/office/drawing/2014/chart" uri="{C3380CC4-5D6E-409C-BE32-E72D297353CC}">
                <c16:uniqueId val="{00000004-B9B4-4E3E-9CF3-0FDA5CA0ED4F}"/>
              </c:ext>
            </c:extLst>
          </c:dPt>
          <c:dPt>
            <c:idx val="4"/>
            <c:invertIfNegative val="0"/>
            <c:bubble3D val="0"/>
            <c:spPr>
              <a:solidFill>
                <a:schemeClr val="accent5"/>
              </a:solidFill>
              <a:ln w="3175" cmpd="sng">
                <a:solidFill>
                  <a:sysClr val="windowText" lastClr="000000">
                    <a:lumMod val="25000"/>
                    <a:lumOff val="75000"/>
                  </a:sysClr>
                </a:solidFill>
              </a:ln>
              <a:effectLst/>
            </c:spPr>
            <c:extLst>
              <c:ext xmlns:c16="http://schemas.microsoft.com/office/drawing/2014/chart" uri="{C3380CC4-5D6E-409C-BE32-E72D297353CC}">
                <c16:uniqueId val="{00000005-B9B4-4E3E-9CF3-0FDA5CA0ED4F}"/>
              </c:ext>
            </c:extLst>
          </c:dPt>
          <c:dPt>
            <c:idx val="5"/>
            <c:invertIfNegative val="0"/>
            <c:bubble3D val="0"/>
            <c:spPr>
              <a:solidFill>
                <a:schemeClr val="accent6"/>
              </a:solidFill>
              <a:ln w="3175" cmpd="sng">
                <a:solidFill>
                  <a:sysClr val="windowText" lastClr="000000">
                    <a:lumMod val="25000"/>
                    <a:lumOff val="75000"/>
                  </a:sysClr>
                </a:solidFill>
              </a:ln>
              <a:effectLst/>
            </c:spPr>
            <c:extLst>
              <c:ext xmlns:c16="http://schemas.microsoft.com/office/drawing/2014/chart" uri="{C3380CC4-5D6E-409C-BE32-E72D297353CC}">
                <c16:uniqueId val="{00000006-B9B4-4E3E-9CF3-0FDA5CA0ED4F}"/>
              </c:ext>
            </c:extLst>
          </c:dPt>
          <c:dPt>
            <c:idx val="6"/>
            <c:invertIfNegative val="0"/>
            <c:bubble3D val="0"/>
            <c:spPr>
              <a:solidFill>
                <a:schemeClr val="tx2"/>
              </a:solidFill>
              <a:ln w="3175" cmpd="sng">
                <a:solidFill>
                  <a:sysClr val="windowText" lastClr="000000">
                    <a:lumMod val="25000"/>
                    <a:lumOff val="75000"/>
                  </a:sysClr>
                </a:solidFill>
              </a:ln>
              <a:effectLst/>
            </c:spPr>
            <c:extLst>
              <c:ext xmlns:c16="http://schemas.microsoft.com/office/drawing/2014/chart" uri="{C3380CC4-5D6E-409C-BE32-E72D297353CC}">
                <c16:uniqueId val="{00000007-B9B4-4E3E-9CF3-0FDA5CA0ED4F}"/>
              </c:ext>
            </c:extLst>
          </c:dPt>
          <c:cat>
            <c:strRef>
              <c:f>'graph data'!$B$49:$H$49</c:f>
              <c:strCache>
                <c:ptCount val="7"/>
                <c:pt idx="0">
                  <c:v>0-100​</c:v>
                </c:pt>
                <c:pt idx="1">
                  <c:v>101-200​</c:v>
                </c:pt>
                <c:pt idx="2">
                  <c:v>201-300​</c:v>
                </c:pt>
                <c:pt idx="3">
                  <c:v>301-400​</c:v>
                </c:pt>
                <c:pt idx="4">
                  <c:v>401-600​</c:v>
                </c:pt>
                <c:pt idx="5">
                  <c:v>601-800​</c:v>
                </c:pt>
                <c:pt idx="6">
                  <c:v>800+​</c:v>
                </c:pt>
              </c:strCache>
            </c:strRef>
          </c:cat>
          <c:val>
            <c:numRef>
              <c:f>'graph data'!$B$50:$H$50</c:f>
              <c:numCache>
                <c:formatCode>#,##0</c:formatCode>
                <c:ptCount val="7"/>
                <c:pt idx="0">
                  <c:v>130</c:v>
                </c:pt>
                <c:pt idx="1">
                  <c:v>132</c:v>
                </c:pt>
                <c:pt idx="2">
                  <c:v>152</c:v>
                </c:pt>
                <c:pt idx="3">
                  <c:v>96</c:v>
                </c:pt>
                <c:pt idx="4">
                  <c:v>202</c:v>
                </c:pt>
                <c:pt idx="5">
                  <c:v>111</c:v>
                </c:pt>
                <c:pt idx="6">
                  <c:v>190</c:v>
                </c:pt>
              </c:numCache>
            </c:numRef>
          </c:val>
          <c:extLst>
            <c:ext xmlns:c16="http://schemas.microsoft.com/office/drawing/2014/chart" uri="{C3380CC4-5D6E-409C-BE32-E72D297353CC}">
              <c16:uniqueId val="{00000000-B9B4-4E3E-9CF3-0FDA5CA0ED4F}"/>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1"/>
                <c:order val="1"/>
                <c:tx>
                  <c:strRef>
                    <c:extLst>
                      <c:ext uri="{02D57815-91ED-43cb-92C2-25804820EDAC}">
                        <c15:formulaRef>
                          <c15:sqref>'graph data'!$A$51</c15:sqref>
                        </c15:formulaRef>
                      </c:ext>
                    </c:extLst>
                    <c:strCache>
                      <c:ptCount val="1"/>
                      <c:pt idx="0">
                        <c:v>MRCA Initial Liability​</c:v>
                      </c:pt>
                    </c:strCache>
                  </c:strRef>
                </c:tx>
                <c:spPr>
                  <a:solidFill>
                    <a:schemeClr val="accent2"/>
                  </a:solidFill>
                  <a:ln>
                    <a:noFill/>
                  </a:ln>
                  <a:effectLst/>
                </c:spPr>
                <c:invertIfNegative val="0"/>
                <c:cat>
                  <c:strRef>
                    <c:extLst>
                      <c:ext uri="{02D57815-91ED-43cb-92C2-25804820EDAC}">
                        <c15:formulaRef>
                          <c15:sqref>'graph data'!$B$49:$H$49</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data'!$B$51:$H$51</c15:sqref>
                        </c15:formulaRef>
                      </c:ext>
                    </c:extLst>
                    <c:numCache>
                      <c:formatCode>#,##0</c:formatCode>
                      <c:ptCount val="7"/>
                      <c:pt idx="0">
                        <c:v>909</c:v>
                      </c:pt>
                      <c:pt idx="1">
                        <c:v>852</c:v>
                      </c:pt>
                      <c:pt idx="2">
                        <c:v>458</c:v>
                      </c:pt>
                      <c:pt idx="3">
                        <c:v>241</c:v>
                      </c:pt>
                      <c:pt idx="4">
                        <c:v>350</c:v>
                      </c:pt>
                      <c:pt idx="5">
                        <c:v>192</c:v>
                      </c:pt>
                      <c:pt idx="6">
                        <c:v>231</c:v>
                      </c:pt>
                    </c:numCache>
                  </c:numRef>
                </c:val>
                <c:extLst>
                  <c:ext xmlns:c16="http://schemas.microsoft.com/office/drawing/2014/chart" uri="{C3380CC4-5D6E-409C-BE32-E72D297353CC}">
                    <c16:uniqueId val="{00000001-B9B4-4E3E-9CF3-0FDA5CA0ED4F}"/>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3182738678093535"/>
              <c:y val="0.8731503327575802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5.3069004882452843E-2"/>
          <c:y val="0.79137519859709093"/>
          <c:w val="0.89999985500536006"/>
          <c:h val="0.100947849216468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479157017137565"/>
          <c:y val="0.68656716417910446"/>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52522074462182"/>
          <c:y val="7.2179104477611958E-2"/>
          <c:w val="0.85264628031880674"/>
          <c:h val="0.5851145845575273"/>
        </c:manualLayout>
      </c:layout>
      <c:barChart>
        <c:barDir val="col"/>
        <c:grouping val="clustered"/>
        <c:varyColors val="0"/>
        <c:ser>
          <c:idx val="1"/>
          <c:order val="1"/>
          <c:tx>
            <c:strRef>
              <c:f>'graph data'!$A$51</c:f>
              <c:strCache>
                <c:ptCount val="1"/>
                <c:pt idx="0">
                  <c:v>MRCA Initial Liability​</c:v>
                </c:pt>
              </c:strCache>
            </c:strRef>
          </c:tx>
          <c:spPr>
            <a:solidFill>
              <a:schemeClr val="accent2"/>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2-F959-4F51-8A67-19F0B263DE09}"/>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F959-4F51-8A67-19F0B263DE0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4-F959-4F51-8A67-19F0B263DE09}"/>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5-F959-4F51-8A67-19F0B263DE09}"/>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6-F959-4F51-8A67-19F0B263DE09}"/>
              </c:ext>
            </c:extLst>
          </c:dPt>
          <c:dPt>
            <c:idx val="6"/>
            <c:invertIfNegative val="0"/>
            <c:bubble3D val="0"/>
            <c:spPr>
              <a:solidFill>
                <a:schemeClr val="tx2"/>
              </a:solidFill>
              <a:ln>
                <a:noFill/>
              </a:ln>
              <a:effectLst/>
            </c:spPr>
            <c:extLst>
              <c:ext xmlns:c16="http://schemas.microsoft.com/office/drawing/2014/chart" uri="{C3380CC4-5D6E-409C-BE32-E72D297353CC}">
                <c16:uniqueId val="{00000007-F959-4F51-8A67-19F0B263DE09}"/>
              </c:ext>
            </c:extLst>
          </c:dPt>
          <c:cat>
            <c:strRef>
              <c:f>'graph data'!$B$49:$H$49</c:f>
              <c:strCache>
                <c:ptCount val="7"/>
                <c:pt idx="0">
                  <c:v>0-100​</c:v>
                </c:pt>
                <c:pt idx="1">
                  <c:v>101-200​</c:v>
                </c:pt>
                <c:pt idx="2">
                  <c:v>201-300​</c:v>
                </c:pt>
                <c:pt idx="3">
                  <c:v>301-400​</c:v>
                </c:pt>
                <c:pt idx="4">
                  <c:v>401-600​</c:v>
                </c:pt>
                <c:pt idx="5">
                  <c:v>601-800​</c:v>
                </c:pt>
                <c:pt idx="6">
                  <c:v>800+​</c:v>
                </c:pt>
              </c:strCache>
            </c:strRef>
          </c:cat>
          <c:val>
            <c:numRef>
              <c:f>'graph data'!$B$51:$H$51</c:f>
              <c:numCache>
                <c:formatCode>#,##0</c:formatCode>
                <c:ptCount val="7"/>
                <c:pt idx="0">
                  <c:v>909</c:v>
                </c:pt>
                <c:pt idx="1">
                  <c:v>852</c:v>
                </c:pt>
                <c:pt idx="2">
                  <c:v>458</c:v>
                </c:pt>
                <c:pt idx="3">
                  <c:v>241</c:v>
                </c:pt>
                <c:pt idx="4">
                  <c:v>350</c:v>
                </c:pt>
                <c:pt idx="5">
                  <c:v>192</c:v>
                </c:pt>
                <c:pt idx="6">
                  <c:v>231</c:v>
                </c:pt>
              </c:numCache>
            </c:numRef>
          </c:val>
          <c:extLst>
            <c:ext xmlns:c16="http://schemas.microsoft.com/office/drawing/2014/chart" uri="{C3380CC4-5D6E-409C-BE32-E72D297353CC}">
              <c16:uniqueId val="{00000001-F959-4F51-8A67-19F0B263DE09}"/>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0"/>
                <c:order val="0"/>
                <c:tx>
                  <c:strRef>
                    <c:extLst>
                      <c:ext uri="{02D57815-91ED-43cb-92C2-25804820EDAC}">
                        <c15:formulaRef>
                          <c15:sqref>'graph data'!$A$50</c15:sqref>
                        </c15:formulaRef>
                      </c:ext>
                    </c:extLst>
                    <c:strCache>
                      <c:ptCount val="1"/>
                      <c:pt idx="0">
                        <c:v>DRCA Initial Liability​</c:v>
                      </c:pt>
                    </c:strCache>
                  </c:strRef>
                </c:tx>
                <c:spPr>
                  <a:solidFill>
                    <a:schemeClr val="accent1"/>
                  </a:solidFill>
                  <a:ln>
                    <a:noFill/>
                  </a:ln>
                  <a:effectLst/>
                </c:spPr>
                <c:invertIfNegative val="0"/>
                <c:cat>
                  <c:strRef>
                    <c:extLst>
                      <c:ext uri="{02D57815-91ED-43cb-92C2-25804820EDAC}">
                        <c15:formulaRef>
                          <c15:sqref>'graph data'!$B$49:$H$49</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data'!$B$50:$H$50</c15:sqref>
                        </c15:formulaRef>
                      </c:ext>
                    </c:extLst>
                    <c:numCache>
                      <c:formatCode>#,##0</c:formatCode>
                      <c:ptCount val="7"/>
                      <c:pt idx="0">
                        <c:v>130</c:v>
                      </c:pt>
                      <c:pt idx="1">
                        <c:v>132</c:v>
                      </c:pt>
                      <c:pt idx="2">
                        <c:v>152</c:v>
                      </c:pt>
                      <c:pt idx="3">
                        <c:v>96</c:v>
                      </c:pt>
                      <c:pt idx="4">
                        <c:v>202</c:v>
                      </c:pt>
                      <c:pt idx="5">
                        <c:v>111</c:v>
                      </c:pt>
                      <c:pt idx="6">
                        <c:v>190</c:v>
                      </c:pt>
                    </c:numCache>
                  </c:numRef>
                </c:val>
                <c:extLst>
                  <c:ext xmlns:c16="http://schemas.microsoft.com/office/drawing/2014/chart" uri="{C3380CC4-5D6E-409C-BE32-E72D297353CC}">
                    <c16:uniqueId val="{00000000-F959-4F51-8A67-19F0B263DE09}"/>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1636286259845534"/>
              <c:y val="0.8674326007756494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0.05"/>
          <c:y val="0.77387989187918671"/>
          <c:w val="0.9"/>
          <c:h val="0.100746973792455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Claims Being Processed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data'!$A$16</c:f>
              <c:strCache>
                <c:ptCount val="1"/>
                <c:pt idx="0">
                  <c:v>Total Initial Liability​</c:v>
                </c:pt>
              </c:strCache>
            </c:strRef>
          </c:tx>
          <c:spPr>
            <a:ln w="28575" cap="rnd">
              <a:solidFill>
                <a:srgbClr val="00B0F0"/>
              </a:solidFill>
              <a:round/>
            </a:ln>
            <a:effectLst/>
          </c:spPr>
          <c:marker>
            <c:symbol val="none"/>
          </c:marker>
          <c:cat>
            <c:strRef>
              <c:f>'graph data'!$B$15:$N$15</c:f>
              <c:strCache>
                <c:ptCount val="13"/>
                <c:pt idx="0">
                  <c:v>Nov-23​</c:v>
                </c:pt>
                <c:pt idx="1">
                  <c:v>Dec-23​</c:v>
                </c:pt>
                <c:pt idx="2">
                  <c:v>Jan-24</c:v>
                </c:pt>
                <c:pt idx="3">
                  <c:v>Feb-24</c:v>
                </c:pt>
                <c:pt idx="4">
                  <c:v>Mar-24</c:v>
                </c:pt>
                <c:pt idx="5">
                  <c:v>Apr-24</c:v>
                </c:pt>
                <c:pt idx="6">
                  <c:v>May-24</c:v>
                </c:pt>
                <c:pt idx="7">
                  <c:v>Jun-24</c:v>
                </c:pt>
                <c:pt idx="8">
                  <c:v>Jul-24</c:v>
                </c:pt>
                <c:pt idx="9">
                  <c:v>Aug-24</c:v>
                </c:pt>
                <c:pt idx="10">
                  <c:v>Sep-24</c:v>
                </c:pt>
                <c:pt idx="11">
                  <c:v>Oct-24</c:v>
                </c:pt>
                <c:pt idx="12">
                  <c:v>Nov-24</c:v>
                </c:pt>
              </c:strCache>
            </c:strRef>
          </c:cat>
          <c:val>
            <c:numRef>
              <c:f>'graph data'!$B$16:$N$16</c:f>
              <c:numCache>
                <c:formatCode>#,##0</c:formatCode>
                <c:ptCount val="13"/>
                <c:pt idx="0">
                  <c:v>47173</c:v>
                </c:pt>
                <c:pt idx="1">
                  <c:v>47061</c:v>
                </c:pt>
                <c:pt idx="2">
                  <c:v>46941</c:v>
                </c:pt>
                <c:pt idx="3">
                  <c:v>45195</c:v>
                </c:pt>
                <c:pt idx="4">
                  <c:v>44405</c:v>
                </c:pt>
                <c:pt idx="5">
                  <c:v>44158</c:v>
                </c:pt>
                <c:pt idx="6">
                  <c:v>43159</c:v>
                </c:pt>
                <c:pt idx="7">
                  <c:v>43318</c:v>
                </c:pt>
                <c:pt idx="8">
                  <c:v>43893</c:v>
                </c:pt>
                <c:pt idx="9">
                  <c:v>43290</c:v>
                </c:pt>
                <c:pt idx="10">
                  <c:v>42649</c:v>
                </c:pt>
                <c:pt idx="11">
                  <c:v>44191</c:v>
                </c:pt>
                <c:pt idx="12">
                  <c:v>45043</c:v>
                </c:pt>
              </c:numCache>
            </c:numRef>
          </c:val>
          <c:smooth val="0"/>
          <c:extLst>
            <c:ext xmlns:c16="http://schemas.microsoft.com/office/drawing/2014/chart" uri="{C3380CC4-5D6E-409C-BE32-E72D297353CC}">
              <c16:uniqueId val="{00000000-3AA2-40B7-9737-9DA9E3502618}"/>
            </c:ext>
          </c:extLst>
        </c:ser>
        <c:ser>
          <c:idx val="1"/>
          <c:order val="1"/>
          <c:tx>
            <c:strRef>
              <c:f>'graph data'!$A$17</c:f>
              <c:strCache>
                <c:ptCount val="1"/>
                <c:pt idx="0">
                  <c:v>Total Permanent Impairment​</c:v>
                </c:pt>
              </c:strCache>
            </c:strRef>
          </c:tx>
          <c:spPr>
            <a:ln w="28575" cap="rnd">
              <a:solidFill>
                <a:srgbClr val="92D050"/>
              </a:solidFill>
              <a:round/>
            </a:ln>
            <a:effectLst/>
          </c:spPr>
          <c:marker>
            <c:symbol val="none"/>
          </c:marker>
          <c:cat>
            <c:strRef>
              <c:f>'graph data'!$B$15:$N$15</c:f>
              <c:strCache>
                <c:ptCount val="13"/>
                <c:pt idx="0">
                  <c:v>Nov-23​</c:v>
                </c:pt>
                <c:pt idx="1">
                  <c:v>Dec-23​</c:v>
                </c:pt>
                <c:pt idx="2">
                  <c:v>Jan-24</c:v>
                </c:pt>
                <c:pt idx="3">
                  <c:v>Feb-24</c:v>
                </c:pt>
                <c:pt idx="4">
                  <c:v>Mar-24</c:v>
                </c:pt>
                <c:pt idx="5">
                  <c:v>Apr-24</c:v>
                </c:pt>
                <c:pt idx="6">
                  <c:v>May-24</c:v>
                </c:pt>
                <c:pt idx="7">
                  <c:v>Jun-24</c:v>
                </c:pt>
                <c:pt idx="8">
                  <c:v>Jul-24</c:v>
                </c:pt>
                <c:pt idx="9">
                  <c:v>Aug-24</c:v>
                </c:pt>
                <c:pt idx="10">
                  <c:v>Sep-24</c:v>
                </c:pt>
                <c:pt idx="11">
                  <c:v>Oct-24</c:v>
                </c:pt>
                <c:pt idx="12">
                  <c:v>Nov-24</c:v>
                </c:pt>
              </c:strCache>
            </c:strRef>
          </c:cat>
          <c:val>
            <c:numRef>
              <c:f>'graph data'!$B$17:$N$17</c:f>
              <c:numCache>
                <c:formatCode>#,##0</c:formatCode>
                <c:ptCount val="13"/>
                <c:pt idx="0">
                  <c:v>14538</c:v>
                </c:pt>
                <c:pt idx="1">
                  <c:v>17845</c:v>
                </c:pt>
                <c:pt idx="2">
                  <c:v>24149</c:v>
                </c:pt>
                <c:pt idx="3">
                  <c:v>27312</c:v>
                </c:pt>
                <c:pt idx="4">
                  <c:v>28462</c:v>
                </c:pt>
                <c:pt idx="5">
                  <c:v>28280</c:v>
                </c:pt>
                <c:pt idx="6">
                  <c:v>28916</c:v>
                </c:pt>
                <c:pt idx="7">
                  <c:v>27728</c:v>
                </c:pt>
                <c:pt idx="8">
                  <c:v>26589</c:v>
                </c:pt>
                <c:pt idx="9">
                  <c:v>26261</c:v>
                </c:pt>
                <c:pt idx="10">
                  <c:v>26299</c:v>
                </c:pt>
                <c:pt idx="11">
                  <c:v>27867</c:v>
                </c:pt>
                <c:pt idx="12">
                  <c:v>28696</c:v>
                </c:pt>
              </c:numCache>
            </c:numRef>
          </c:val>
          <c:smooth val="0"/>
          <c:extLst>
            <c:ext xmlns:c16="http://schemas.microsoft.com/office/drawing/2014/chart" uri="{C3380CC4-5D6E-409C-BE32-E72D297353CC}">
              <c16:uniqueId val="{00000001-3AA2-40B7-9737-9DA9E3502618}"/>
            </c:ext>
          </c:extLst>
        </c:ser>
        <c:dLbls>
          <c:showLegendKey val="0"/>
          <c:showVal val="0"/>
          <c:showCatName val="0"/>
          <c:showSerName val="0"/>
          <c:showPercent val="0"/>
          <c:showBubbleSize val="0"/>
        </c:dLbls>
        <c:smooth val="0"/>
        <c:axId val="975470408"/>
        <c:axId val="975470736"/>
      </c:lineChart>
      <c:catAx>
        <c:axId val="975470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736"/>
        <c:crosses val="autoZero"/>
        <c:auto val="1"/>
        <c:lblAlgn val="ctr"/>
        <c:lblOffset val="100"/>
        <c:noMultiLvlLbl val="0"/>
      </c:catAx>
      <c:valAx>
        <c:axId val="975470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sz="1100" b="1"/>
              <a:t>MRCA Initial Liability</a:t>
            </a:r>
            <a:r>
              <a:rPr lang="en-US"/>
              <a:t>​</a:t>
            </a:r>
          </a:p>
        </c:rich>
      </c:tx>
      <c:layout>
        <c:manualLayout>
          <c:xMode val="edge"/>
          <c:yMode val="edge"/>
          <c:x val="0.37479160408654855"/>
          <c:y val="0.70024635727446571"/>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52522074462182"/>
          <c:y val="7.2179104477611958E-2"/>
          <c:w val="0.85264628031880674"/>
          <c:h val="0.5851145845575273"/>
        </c:manualLayout>
      </c:layout>
      <c:barChart>
        <c:barDir val="col"/>
        <c:grouping val="clustered"/>
        <c:varyColors val="0"/>
        <c:ser>
          <c:idx val="1"/>
          <c:order val="1"/>
          <c:tx>
            <c:strRef>
              <c:f>'graph data'!$A$51</c:f>
              <c:strCache>
                <c:ptCount val="1"/>
                <c:pt idx="0">
                  <c:v>MRCA Initial Liability​</c:v>
                </c:pt>
              </c:strCache>
            </c:strRef>
          </c:tx>
          <c:spPr>
            <a:solidFill>
              <a:schemeClr val="accent2"/>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B87-4BD3-A9C3-456425F7B857}"/>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0B87-4BD3-A9C3-456425F7B85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5-0B87-4BD3-A9C3-456425F7B857}"/>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7-0B87-4BD3-A9C3-456425F7B857}"/>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9-0B87-4BD3-A9C3-456425F7B857}"/>
              </c:ext>
            </c:extLst>
          </c:dPt>
          <c:dPt>
            <c:idx val="6"/>
            <c:invertIfNegative val="0"/>
            <c:bubble3D val="0"/>
            <c:spPr>
              <a:solidFill>
                <a:schemeClr val="tx2"/>
              </a:solidFill>
              <a:ln>
                <a:noFill/>
              </a:ln>
              <a:effectLst/>
            </c:spPr>
            <c:extLst>
              <c:ext xmlns:c16="http://schemas.microsoft.com/office/drawing/2014/chart" uri="{C3380CC4-5D6E-409C-BE32-E72D297353CC}">
                <c16:uniqueId val="{0000000B-0B87-4BD3-A9C3-456425F7B857}"/>
              </c:ext>
            </c:extLst>
          </c:dPt>
          <c:cat>
            <c:strRef>
              <c:f>'graph data'!$B$49:$H$49</c:f>
              <c:strCache>
                <c:ptCount val="7"/>
                <c:pt idx="0">
                  <c:v>0-100​</c:v>
                </c:pt>
                <c:pt idx="1">
                  <c:v>101-200​</c:v>
                </c:pt>
                <c:pt idx="2">
                  <c:v>201-300​</c:v>
                </c:pt>
                <c:pt idx="3">
                  <c:v>301-400​</c:v>
                </c:pt>
                <c:pt idx="4">
                  <c:v>401-600​</c:v>
                </c:pt>
                <c:pt idx="5">
                  <c:v>601-800​</c:v>
                </c:pt>
                <c:pt idx="6">
                  <c:v>800+​</c:v>
                </c:pt>
              </c:strCache>
            </c:strRef>
          </c:cat>
          <c:val>
            <c:numRef>
              <c:f>'graph data'!$B$51:$H$51</c:f>
              <c:numCache>
                <c:formatCode>#,##0</c:formatCode>
                <c:ptCount val="7"/>
                <c:pt idx="0">
                  <c:v>909</c:v>
                </c:pt>
                <c:pt idx="1">
                  <c:v>852</c:v>
                </c:pt>
                <c:pt idx="2">
                  <c:v>458</c:v>
                </c:pt>
                <c:pt idx="3">
                  <c:v>241</c:v>
                </c:pt>
                <c:pt idx="4">
                  <c:v>350</c:v>
                </c:pt>
                <c:pt idx="5">
                  <c:v>192</c:v>
                </c:pt>
                <c:pt idx="6">
                  <c:v>231</c:v>
                </c:pt>
              </c:numCache>
            </c:numRef>
          </c:val>
          <c:extLst>
            <c:ext xmlns:c16="http://schemas.microsoft.com/office/drawing/2014/chart" uri="{C3380CC4-5D6E-409C-BE32-E72D297353CC}">
              <c16:uniqueId val="{0000000C-0B87-4BD3-A9C3-456425F7B857}"/>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0"/>
                <c:order val="0"/>
                <c:tx>
                  <c:strRef>
                    <c:extLst>
                      <c:ext uri="{02D57815-91ED-43cb-92C2-25804820EDAC}">
                        <c15:formulaRef>
                          <c15:sqref>'graph data'!$A$50</c15:sqref>
                        </c15:formulaRef>
                      </c:ext>
                    </c:extLst>
                    <c:strCache>
                      <c:ptCount val="1"/>
                      <c:pt idx="0">
                        <c:v>DRCA Initial Liability​</c:v>
                      </c:pt>
                    </c:strCache>
                  </c:strRef>
                </c:tx>
                <c:spPr>
                  <a:solidFill>
                    <a:schemeClr val="accent1"/>
                  </a:solidFill>
                  <a:ln>
                    <a:noFill/>
                  </a:ln>
                  <a:effectLst/>
                </c:spPr>
                <c:invertIfNegative val="0"/>
                <c:cat>
                  <c:strRef>
                    <c:extLst>
                      <c:ext uri="{02D57815-91ED-43cb-92C2-25804820EDAC}">
                        <c15:formulaRef>
                          <c15:sqref>'graph data'!$B$49:$H$49</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data'!$B$50:$H$50</c15:sqref>
                        </c15:formulaRef>
                      </c:ext>
                    </c:extLst>
                    <c:numCache>
                      <c:formatCode>#,##0</c:formatCode>
                      <c:ptCount val="7"/>
                      <c:pt idx="0">
                        <c:v>130</c:v>
                      </c:pt>
                      <c:pt idx="1">
                        <c:v>132</c:v>
                      </c:pt>
                      <c:pt idx="2">
                        <c:v>152</c:v>
                      </c:pt>
                      <c:pt idx="3">
                        <c:v>96</c:v>
                      </c:pt>
                      <c:pt idx="4">
                        <c:v>202</c:v>
                      </c:pt>
                      <c:pt idx="5">
                        <c:v>111</c:v>
                      </c:pt>
                      <c:pt idx="6">
                        <c:v>190</c:v>
                      </c:pt>
                    </c:numCache>
                  </c:numRef>
                </c:val>
                <c:extLst>
                  <c:ext xmlns:c16="http://schemas.microsoft.com/office/drawing/2014/chart" uri="{C3380CC4-5D6E-409C-BE32-E72D297353CC}">
                    <c16:uniqueId val="{0000000D-0B87-4BD3-A9C3-456425F7B857}"/>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1636286259845534"/>
              <c:y val="0.8674326007756494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7.7595464390804933E-2"/>
          <c:y val="0.77936827775119977"/>
          <c:w val="0.86713443450902283"/>
          <c:h val="9.830164386489660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sz="1100" b="1"/>
              <a:t>DRCA Initial Liability​</a:t>
            </a:r>
          </a:p>
        </c:rich>
      </c:tx>
      <c:layout>
        <c:manualLayout>
          <c:xMode val="edge"/>
          <c:yMode val="edge"/>
          <c:x val="0.39096427235406533"/>
          <c:y val="0.70588224211110884"/>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53197276807334"/>
          <c:y val="6.6340966652645744E-2"/>
          <c:w val="0.86270844187793194"/>
          <c:h val="0.61419762536051292"/>
        </c:manualLayout>
      </c:layout>
      <c:barChart>
        <c:barDir val="col"/>
        <c:grouping val="clustered"/>
        <c:varyColors val="0"/>
        <c:ser>
          <c:idx val="0"/>
          <c:order val="0"/>
          <c:tx>
            <c:strRef>
              <c:f>'graph data'!$A$50</c:f>
              <c:strCache>
                <c:ptCount val="1"/>
                <c:pt idx="0">
                  <c:v>DRCA Initial Liability​</c:v>
                </c:pt>
              </c:strCache>
            </c:strRef>
          </c:tx>
          <c:spPr>
            <a:solidFill>
              <a:schemeClr val="accent1"/>
            </a:solidFill>
            <a:ln w="3175" cmpd="sng">
              <a:solidFill>
                <a:sysClr val="windowText" lastClr="000000">
                  <a:lumMod val="25000"/>
                  <a:lumOff val="75000"/>
                </a:sysClr>
              </a:solidFill>
            </a:ln>
            <a:effectLst/>
          </c:spPr>
          <c:invertIfNegative val="0"/>
          <c:dPt>
            <c:idx val="1"/>
            <c:invertIfNegative val="0"/>
            <c:bubble3D val="0"/>
            <c:spPr>
              <a:solidFill>
                <a:schemeClr val="accent2"/>
              </a:solidFill>
              <a:ln w="3175" cmpd="sng">
                <a:solidFill>
                  <a:sysClr val="windowText" lastClr="000000">
                    <a:lumMod val="25000"/>
                    <a:lumOff val="75000"/>
                  </a:sysClr>
                </a:solidFill>
              </a:ln>
              <a:effectLst/>
            </c:spPr>
            <c:extLst>
              <c:ext xmlns:c16="http://schemas.microsoft.com/office/drawing/2014/chart" uri="{C3380CC4-5D6E-409C-BE32-E72D297353CC}">
                <c16:uniqueId val="{00000001-D412-4015-A218-F413F9F304E2}"/>
              </c:ext>
            </c:extLst>
          </c:dPt>
          <c:dPt>
            <c:idx val="2"/>
            <c:invertIfNegative val="0"/>
            <c:bubble3D val="0"/>
            <c:spPr>
              <a:solidFill>
                <a:schemeClr val="accent3"/>
              </a:solidFill>
              <a:ln w="3175" cmpd="sng">
                <a:solidFill>
                  <a:sysClr val="windowText" lastClr="000000">
                    <a:lumMod val="25000"/>
                    <a:lumOff val="75000"/>
                  </a:sysClr>
                </a:solidFill>
              </a:ln>
              <a:effectLst/>
            </c:spPr>
            <c:extLst>
              <c:ext xmlns:c16="http://schemas.microsoft.com/office/drawing/2014/chart" uri="{C3380CC4-5D6E-409C-BE32-E72D297353CC}">
                <c16:uniqueId val="{00000003-D412-4015-A218-F413F9F304E2}"/>
              </c:ext>
            </c:extLst>
          </c:dPt>
          <c:dPt>
            <c:idx val="3"/>
            <c:invertIfNegative val="0"/>
            <c:bubble3D val="0"/>
            <c:spPr>
              <a:solidFill>
                <a:schemeClr val="accent4"/>
              </a:solidFill>
              <a:ln w="3175" cmpd="sng">
                <a:solidFill>
                  <a:sysClr val="windowText" lastClr="000000">
                    <a:lumMod val="25000"/>
                    <a:lumOff val="75000"/>
                  </a:sysClr>
                </a:solidFill>
              </a:ln>
              <a:effectLst/>
            </c:spPr>
            <c:extLst>
              <c:ext xmlns:c16="http://schemas.microsoft.com/office/drawing/2014/chart" uri="{C3380CC4-5D6E-409C-BE32-E72D297353CC}">
                <c16:uniqueId val="{00000005-D412-4015-A218-F413F9F304E2}"/>
              </c:ext>
            </c:extLst>
          </c:dPt>
          <c:dPt>
            <c:idx val="4"/>
            <c:invertIfNegative val="0"/>
            <c:bubble3D val="0"/>
            <c:spPr>
              <a:solidFill>
                <a:schemeClr val="accent5"/>
              </a:solidFill>
              <a:ln w="3175" cmpd="sng">
                <a:solidFill>
                  <a:sysClr val="windowText" lastClr="000000">
                    <a:lumMod val="25000"/>
                    <a:lumOff val="75000"/>
                  </a:sysClr>
                </a:solidFill>
              </a:ln>
              <a:effectLst/>
            </c:spPr>
            <c:extLst>
              <c:ext xmlns:c16="http://schemas.microsoft.com/office/drawing/2014/chart" uri="{C3380CC4-5D6E-409C-BE32-E72D297353CC}">
                <c16:uniqueId val="{00000007-D412-4015-A218-F413F9F304E2}"/>
              </c:ext>
            </c:extLst>
          </c:dPt>
          <c:dPt>
            <c:idx val="5"/>
            <c:invertIfNegative val="0"/>
            <c:bubble3D val="0"/>
            <c:spPr>
              <a:solidFill>
                <a:schemeClr val="accent6"/>
              </a:solidFill>
              <a:ln w="3175" cmpd="sng">
                <a:solidFill>
                  <a:sysClr val="windowText" lastClr="000000">
                    <a:lumMod val="25000"/>
                    <a:lumOff val="75000"/>
                  </a:sysClr>
                </a:solidFill>
              </a:ln>
              <a:effectLst/>
            </c:spPr>
            <c:extLst>
              <c:ext xmlns:c16="http://schemas.microsoft.com/office/drawing/2014/chart" uri="{C3380CC4-5D6E-409C-BE32-E72D297353CC}">
                <c16:uniqueId val="{00000009-D412-4015-A218-F413F9F304E2}"/>
              </c:ext>
            </c:extLst>
          </c:dPt>
          <c:dPt>
            <c:idx val="6"/>
            <c:invertIfNegative val="0"/>
            <c:bubble3D val="0"/>
            <c:spPr>
              <a:solidFill>
                <a:schemeClr val="tx2"/>
              </a:solidFill>
              <a:ln w="3175" cmpd="sng">
                <a:solidFill>
                  <a:sysClr val="windowText" lastClr="000000">
                    <a:lumMod val="25000"/>
                    <a:lumOff val="75000"/>
                  </a:sysClr>
                </a:solidFill>
              </a:ln>
              <a:effectLst/>
            </c:spPr>
            <c:extLst>
              <c:ext xmlns:c16="http://schemas.microsoft.com/office/drawing/2014/chart" uri="{C3380CC4-5D6E-409C-BE32-E72D297353CC}">
                <c16:uniqueId val="{0000000B-D412-4015-A218-F413F9F304E2}"/>
              </c:ext>
            </c:extLst>
          </c:dPt>
          <c:cat>
            <c:strRef>
              <c:f>'graph data'!$B$49:$H$49</c:f>
              <c:strCache>
                <c:ptCount val="7"/>
                <c:pt idx="0">
                  <c:v>0-100​</c:v>
                </c:pt>
                <c:pt idx="1">
                  <c:v>101-200​</c:v>
                </c:pt>
                <c:pt idx="2">
                  <c:v>201-300​</c:v>
                </c:pt>
                <c:pt idx="3">
                  <c:v>301-400​</c:v>
                </c:pt>
                <c:pt idx="4">
                  <c:v>401-600​</c:v>
                </c:pt>
                <c:pt idx="5">
                  <c:v>601-800​</c:v>
                </c:pt>
                <c:pt idx="6">
                  <c:v>800+​</c:v>
                </c:pt>
              </c:strCache>
            </c:strRef>
          </c:cat>
          <c:val>
            <c:numRef>
              <c:f>'graph data'!$B$50:$H$50</c:f>
              <c:numCache>
                <c:formatCode>#,##0</c:formatCode>
                <c:ptCount val="7"/>
                <c:pt idx="0">
                  <c:v>130</c:v>
                </c:pt>
                <c:pt idx="1">
                  <c:v>132</c:v>
                </c:pt>
                <c:pt idx="2">
                  <c:v>152</c:v>
                </c:pt>
                <c:pt idx="3">
                  <c:v>96</c:v>
                </c:pt>
                <c:pt idx="4">
                  <c:v>202</c:v>
                </c:pt>
                <c:pt idx="5">
                  <c:v>111</c:v>
                </c:pt>
                <c:pt idx="6">
                  <c:v>190</c:v>
                </c:pt>
              </c:numCache>
            </c:numRef>
          </c:val>
          <c:extLst>
            <c:ext xmlns:c16="http://schemas.microsoft.com/office/drawing/2014/chart" uri="{C3380CC4-5D6E-409C-BE32-E72D297353CC}">
              <c16:uniqueId val="{0000000C-D412-4015-A218-F413F9F304E2}"/>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1"/>
                <c:order val="1"/>
                <c:tx>
                  <c:strRef>
                    <c:extLst>
                      <c:ext uri="{02D57815-91ED-43cb-92C2-25804820EDAC}">
                        <c15:formulaRef>
                          <c15:sqref>'graph data'!$A$51</c15:sqref>
                        </c15:formulaRef>
                      </c:ext>
                    </c:extLst>
                    <c:strCache>
                      <c:ptCount val="1"/>
                      <c:pt idx="0">
                        <c:v>MRCA Initial Liability​</c:v>
                      </c:pt>
                    </c:strCache>
                  </c:strRef>
                </c:tx>
                <c:spPr>
                  <a:solidFill>
                    <a:schemeClr val="accent2"/>
                  </a:solidFill>
                  <a:ln>
                    <a:noFill/>
                  </a:ln>
                  <a:effectLst/>
                </c:spPr>
                <c:invertIfNegative val="0"/>
                <c:cat>
                  <c:strRef>
                    <c:extLst>
                      <c:ext uri="{02D57815-91ED-43cb-92C2-25804820EDAC}">
                        <c15:formulaRef>
                          <c15:sqref>'graph data'!$B$49:$H$49</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data'!$B$51:$H$51</c15:sqref>
                        </c15:formulaRef>
                      </c:ext>
                    </c:extLst>
                    <c:numCache>
                      <c:formatCode>#,##0</c:formatCode>
                      <c:ptCount val="7"/>
                      <c:pt idx="0">
                        <c:v>909</c:v>
                      </c:pt>
                      <c:pt idx="1">
                        <c:v>852</c:v>
                      </c:pt>
                      <c:pt idx="2">
                        <c:v>458</c:v>
                      </c:pt>
                      <c:pt idx="3">
                        <c:v>241</c:v>
                      </c:pt>
                      <c:pt idx="4">
                        <c:v>350</c:v>
                      </c:pt>
                      <c:pt idx="5">
                        <c:v>192</c:v>
                      </c:pt>
                      <c:pt idx="6">
                        <c:v>231</c:v>
                      </c:pt>
                    </c:numCache>
                  </c:numRef>
                </c:val>
                <c:extLst>
                  <c:ext xmlns:c16="http://schemas.microsoft.com/office/drawing/2014/chart" uri="{C3380CC4-5D6E-409C-BE32-E72D297353CC}">
                    <c16:uniqueId val="{0000000D-D412-4015-A218-F413F9F304E2}"/>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3182738678093535"/>
              <c:y val="0.8731503327575802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5.3069004882452843E-2"/>
          <c:y val="0.79137519859709093"/>
          <c:w val="0.89999985500536006"/>
          <c:h val="0.100947849216468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Time Taken to Allocate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data'!$A$9</c:f>
              <c:strCache>
                <c:ptCount val="1"/>
                <c:pt idx="0">
                  <c:v>Initial Liability</c:v>
                </c:pt>
              </c:strCache>
            </c:strRef>
          </c:tx>
          <c:spPr>
            <a:ln w="28575" cap="rnd">
              <a:solidFill>
                <a:srgbClr val="92D050"/>
              </a:solidFill>
              <a:round/>
            </a:ln>
            <a:effectLst/>
          </c:spPr>
          <c:marker>
            <c:symbol val="none"/>
          </c:marker>
          <c:cat>
            <c:strRef>
              <c:f>'graph data'!$B$8:$N$8</c:f>
              <c:strCache>
                <c:ptCount val="13"/>
                <c:pt idx="0">
                  <c:v>Nov-23​</c:v>
                </c:pt>
                <c:pt idx="1">
                  <c:v>Dec-23​</c:v>
                </c:pt>
                <c:pt idx="2">
                  <c:v>Jan-24</c:v>
                </c:pt>
                <c:pt idx="3">
                  <c:v>Feb-24</c:v>
                </c:pt>
                <c:pt idx="4">
                  <c:v>Mar-24</c:v>
                </c:pt>
                <c:pt idx="5">
                  <c:v>Apr-24</c:v>
                </c:pt>
                <c:pt idx="6">
                  <c:v>May-24</c:v>
                </c:pt>
                <c:pt idx="7">
                  <c:v>Jun-24</c:v>
                </c:pt>
                <c:pt idx="8">
                  <c:v>Jul-24</c:v>
                </c:pt>
                <c:pt idx="9">
                  <c:v>Aug-24</c:v>
                </c:pt>
                <c:pt idx="10">
                  <c:v>Sep-24</c:v>
                </c:pt>
                <c:pt idx="11">
                  <c:v>Oct-24</c:v>
                </c:pt>
                <c:pt idx="12">
                  <c:v>Nov-24</c:v>
                </c:pt>
              </c:strCache>
            </c:strRef>
          </c:cat>
          <c:val>
            <c:numRef>
              <c:f>'graph data'!$B$9:$N$9</c:f>
              <c:numCache>
                <c:formatCode>0</c:formatCode>
                <c:ptCount val="13"/>
                <c:pt idx="0">
                  <c:v>224</c:v>
                </c:pt>
                <c:pt idx="1">
                  <c:v>211</c:v>
                </c:pt>
                <c:pt idx="2">
                  <c:v>214</c:v>
                </c:pt>
                <c:pt idx="3">
                  <c:v>180</c:v>
                </c:pt>
                <c:pt idx="4">
                  <c:v>141</c:v>
                </c:pt>
                <c:pt idx="5">
                  <c:v>143</c:v>
                </c:pt>
                <c:pt idx="6">
                  <c:v>140</c:v>
                </c:pt>
                <c:pt idx="7" formatCode="#,##0">
                  <c:v>121</c:v>
                </c:pt>
                <c:pt idx="8" formatCode="#,##0">
                  <c:v>101</c:v>
                </c:pt>
                <c:pt idx="9" formatCode="#,##0">
                  <c:v>85</c:v>
                </c:pt>
                <c:pt idx="10" formatCode="#,##0">
                  <c:v>83</c:v>
                </c:pt>
                <c:pt idx="11" formatCode="#,##0">
                  <c:v>75</c:v>
                </c:pt>
                <c:pt idx="12" formatCode="#,##0">
                  <c:v>68</c:v>
                </c:pt>
              </c:numCache>
            </c:numRef>
          </c:val>
          <c:smooth val="0"/>
          <c:extLst>
            <c:ext xmlns:c16="http://schemas.microsoft.com/office/drawing/2014/chart" uri="{C3380CC4-5D6E-409C-BE32-E72D297353CC}">
              <c16:uniqueId val="{00000000-DACC-4B31-A73F-DACE653DE76B}"/>
            </c:ext>
          </c:extLst>
        </c:ser>
        <c:ser>
          <c:idx val="1"/>
          <c:order val="1"/>
          <c:tx>
            <c:strRef>
              <c:f>'graph data'!$A$10</c:f>
              <c:strCache>
                <c:ptCount val="1"/>
                <c:pt idx="0">
                  <c:v>Permanent Impairment</c:v>
                </c:pt>
              </c:strCache>
            </c:strRef>
          </c:tx>
          <c:spPr>
            <a:ln w="28575" cap="rnd">
              <a:solidFill>
                <a:srgbClr val="00B0F0"/>
              </a:solidFill>
              <a:round/>
            </a:ln>
            <a:effectLst/>
          </c:spPr>
          <c:marker>
            <c:symbol val="none"/>
          </c:marker>
          <c:cat>
            <c:strRef>
              <c:f>'graph data'!$B$8:$N$8</c:f>
              <c:strCache>
                <c:ptCount val="13"/>
                <c:pt idx="0">
                  <c:v>Nov-23​</c:v>
                </c:pt>
                <c:pt idx="1">
                  <c:v>Dec-23​</c:v>
                </c:pt>
                <c:pt idx="2">
                  <c:v>Jan-24</c:v>
                </c:pt>
                <c:pt idx="3">
                  <c:v>Feb-24</c:v>
                </c:pt>
                <c:pt idx="4">
                  <c:v>Mar-24</c:v>
                </c:pt>
                <c:pt idx="5">
                  <c:v>Apr-24</c:v>
                </c:pt>
                <c:pt idx="6">
                  <c:v>May-24</c:v>
                </c:pt>
                <c:pt idx="7">
                  <c:v>Jun-24</c:v>
                </c:pt>
                <c:pt idx="8">
                  <c:v>Jul-24</c:v>
                </c:pt>
                <c:pt idx="9">
                  <c:v>Aug-24</c:v>
                </c:pt>
                <c:pt idx="10">
                  <c:v>Sep-24</c:v>
                </c:pt>
                <c:pt idx="11">
                  <c:v>Oct-24</c:v>
                </c:pt>
                <c:pt idx="12">
                  <c:v>Nov-24</c:v>
                </c:pt>
              </c:strCache>
            </c:strRef>
          </c:cat>
          <c:val>
            <c:numRef>
              <c:f>'graph data'!$B$10:$N$10</c:f>
              <c:numCache>
                <c:formatCode>0</c:formatCode>
                <c:ptCount val="13"/>
                <c:pt idx="0">
                  <c:v>139</c:v>
                </c:pt>
                <c:pt idx="1">
                  <c:v>126</c:v>
                </c:pt>
                <c:pt idx="2">
                  <c:v>126</c:v>
                </c:pt>
                <c:pt idx="3">
                  <c:v>115</c:v>
                </c:pt>
                <c:pt idx="4">
                  <c:v>107</c:v>
                </c:pt>
                <c:pt idx="5">
                  <c:v>100</c:v>
                </c:pt>
                <c:pt idx="6">
                  <c:v>88</c:v>
                </c:pt>
                <c:pt idx="7" formatCode="#,##0">
                  <c:v>80</c:v>
                </c:pt>
                <c:pt idx="8" formatCode="#,##0">
                  <c:v>80</c:v>
                </c:pt>
                <c:pt idx="9" formatCode="#,##0">
                  <c:v>78</c:v>
                </c:pt>
                <c:pt idx="10" formatCode="#,##0">
                  <c:v>79</c:v>
                </c:pt>
                <c:pt idx="11" formatCode="#,##0">
                  <c:v>64</c:v>
                </c:pt>
                <c:pt idx="12" formatCode="#,##0">
                  <c:v>66</c:v>
                </c:pt>
              </c:numCache>
            </c:numRef>
          </c:val>
          <c:smooth val="0"/>
          <c:extLst>
            <c:ext xmlns:c16="http://schemas.microsoft.com/office/drawing/2014/chart" uri="{C3380CC4-5D6E-409C-BE32-E72D297353CC}">
              <c16:uniqueId val="{00000001-DACC-4B31-A73F-DACE653DE76B}"/>
            </c:ext>
          </c:extLst>
        </c:ser>
        <c:ser>
          <c:idx val="2"/>
          <c:order val="2"/>
          <c:tx>
            <c:strRef>
              <c:f>'graph data'!$A$11</c:f>
              <c:strCache>
                <c:ptCount val="1"/>
                <c:pt idx="0">
                  <c:v>Incapacity</c:v>
                </c:pt>
              </c:strCache>
            </c:strRef>
          </c:tx>
          <c:spPr>
            <a:ln w="28575" cap="rnd">
              <a:solidFill>
                <a:schemeClr val="bg2">
                  <a:lumMod val="75000"/>
                </a:schemeClr>
              </a:solidFill>
              <a:round/>
            </a:ln>
            <a:effectLst/>
          </c:spPr>
          <c:marker>
            <c:symbol val="none"/>
          </c:marker>
          <c:cat>
            <c:strRef>
              <c:f>'graph data'!$B$8:$N$8</c:f>
              <c:strCache>
                <c:ptCount val="13"/>
                <c:pt idx="0">
                  <c:v>Nov-23​</c:v>
                </c:pt>
                <c:pt idx="1">
                  <c:v>Dec-23​</c:v>
                </c:pt>
                <c:pt idx="2">
                  <c:v>Jan-24</c:v>
                </c:pt>
                <c:pt idx="3">
                  <c:v>Feb-24</c:v>
                </c:pt>
                <c:pt idx="4">
                  <c:v>Mar-24</c:v>
                </c:pt>
                <c:pt idx="5">
                  <c:v>Apr-24</c:v>
                </c:pt>
                <c:pt idx="6">
                  <c:v>May-24</c:v>
                </c:pt>
                <c:pt idx="7">
                  <c:v>Jun-24</c:v>
                </c:pt>
                <c:pt idx="8">
                  <c:v>Jul-24</c:v>
                </c:pt>
                <c:pt idx="9">
                  <c:v>Aug-24</c:v>
                </c:pt>
                <c:pt idx="10">
                  <c:v>Sep-24</c:v>
                </c:pt>
                <c:pt idx="11">
                  <c:v>Oct-24</c:v>
                </c:pt>
                <c:pt idx="12">
                  <c:v>Nov-24</c:v>
                </c:pt>
              </c:strCache>
            </c:strRef>
          </c:cat>
          <c:val>
            <c:numRef>
              <c:f>'graph data'!$B$11:$N$11</c:f>
              <c:numCache>
                <c:formatCode>0</c:formatCode>
                <c:ptCount val="13"/>
                <c:pt idx="0">
                  <c:v>21</c:v>
                </c:pt>
                <c:pt idx="1">
                  <c:v>11</c:v>
                </c:pt>
                <c:pt idx="2">
                  <c:v>15</c:v>
                </c:pt>
                <c:pt idx="3">
                  <c:v>7</c:v>
                </c:pt>
                <c:pt idx="4">
                  <c:v>6</c:v>
                </c:pt>
                <c:pt idx="5">
                  <c:v>11</c:v>
                </c:pt>
                <c:pt idx="6">
                  <c:v>5</c:v>
                </c:pt>
                <c:pt idx="7" formatCode="#,##0">
                  <c:v>9</c:v>
                </c:pt>
                <c:pt idx="8" formatCode="#,##0">
                  <c:v>7</c:v>
                </c:pt>
                <c:pt idx="9" formatCode="#,##0">
                  <c:v>8</c:v>
                </c:pt>
                <c:pt idx="10" formatCode="#,##0">
                  <c:v>9</c:v>
                </c:pt>
                <c:pt idx="11" formatCode="#,##0">
                  <c:v>11</c:v>
                </c:pt>
                <c:pt idx="12" formatCode="#,##0">
                  <c:v>9</c:v>
                </c:pt>
              </c:numCache>
            </c:numRef>
          </c:val>
          <c:smooth val="0"/>
          <c:extLst>
            <c:ext xmlns:c16="http://schemas.microsoft.com/office/drawing/2014/chart" uri="{C3380CC4-5D6E-409C-BE32-E72D297353CC}">
              <c16:uniqueId val="{00000002-DACC-4B31-A73F-DACE653DE76B}"/>
            </c:ext>
          </c:extLst>
        </c:ser>
        <c:dLbls>
          <c:showLegendKey val="0"/>
          <c:showVal val="0"/>
          <c:showCatName val="0"/>
          <c:showSerName val="0"/>
          <c:showPercent val="0"/>
          <c:showBubbleSize val="0"/>
        </c:dLbls>
        <c:smooth val="0"/>
        <c:axId val="1014308864"/>
        <c:axId val="1014309848"/>
      </c:lineChart>
      <c:catAx>
        <c:axId val="1014308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9848"/>
        <c:crosses val="autoZero"/>
        <c:auto val="1"/>
        <c:lblAlgn val="ctr"/>
        <c:lblOffset val="100"/>
        <c:noMultiLvlLbl val="0"/>
      </c:catAx>
      <c:valAx>
        <c:axId val="1014309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8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Conditions Determined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data'!$A$2</c:f>
              <c:strCache>
                <c:ptCount val="1"/>
                <c:pt idx="0">
                  <c:v>DRCA Initial Liability </c:v>
                </c:pt>
              </c:strCache>
            </c:strRef>
          </c:tx>
          <c:spPr>
            <a:ln w="28575" cap="rnd">
              <a:solidFill>
                <a:srgbClr val="00B0F0"/>
              </a:solidFill>
              <a:round/>
            </a:ln>
            <a:effectLst/>
          </c:spPr>
          <c:marker>
            <c:symbol val="none"/>
          </c:marker>
          <c:cat>
            <c:strRef>
              <c:f>'graph data'!$B$1:$N$1</c:f>
              <c:strCache>
                <c:ptCount val="13"/>
                <c:pt idx="0">
                  <c:v>Nov-23​</c:v>
                </c:pt>
                <c:pt idx="1">
                  <c:v>Dec-23​</c:v>
                </c:pt>
                <c:pt idx="2">
                  <c:v>Jan-24</c:v>
                </c:pt>
                <c:pt idx="3">
                  <c:v>Feb-24</c:v>
                </c:pt>
                <c:pt idx="4">
                  <c:v>Mar-24</c:v>
                </c:pt>
                <c:pt idx="5">
                  <c:v>Apr-24</c:v>
                </c:pt>
                <c:pt idx="6">
                  <c:v>May-24</c:v>
                </c:pt>
                <c:pt idx="7">
                  <c:v>Jun-24</c:v>
                </c:pt>
                <c:pt idx="8">
                  <c:v>Jul-24</c:v>
                </c:pt>
                <c:pt idx="9">
                  <c:v>Aug-24</c:v>
                </c:pt>
                <c:pt idx="10">
                  <c:v>Sep-24</c:v>
                </c:pt>
                <c:pt idx="11">
                  <c:v>Oct-24</c:v>
                </c:pt>
                <c:pt idx="12">
                  <c:v>Nov-24</c:v>
                </c:pt>
              </c:strCache>
            </c:strRef>
          </c:cat>
          <c:val>
            <c:numRef>
              <c:f>'graph data'!$B$2:$N$2</c:f>
              <c:numCache>
                <c:formatCode>#,##0</c:formatCode>
                <c:ptCount val="13"/>
                <c:pt idx="0">
                  <c:v>2731</c:v>
                </c:pt>
                <c:pt idx="1">
                  <c:v>1660</c:v>
                </c:pt>
                <c:pt idx="2">
                  <c:v>2017</c:v>
                </c:pt>
                <c:pt idx="3">
                  <c:v>2733</c:v>
                </c:pt>
                <c:pt idx="4">
                  <c:v>2615</c:v>
                </c:pt>
                <c:pt idx="5">
                  <c:v>2667</c:v>
                </c:pt>
                <c:pt idx="6">
                  <c:v>3020</c:v>
                </c:pt>
                <c:pt idx="7">
                  <c:v>2773</c:v>
                </c:pt>
                <c:pt idx="8">
                  <c:v>2515</c:v>
                </c:pt>
                <c:pt idx="9">
                  <c:v>2549</c:v>
                </c:pt>
                <c:pt idx="10">
                  <c:v>2676</c:v>
                </c:pt>
                <c:pt idx="11">
                  <c:v>3262</c:v>
                </c:pt>
                <c:pt idx="12">
                  <c:v>3037</c:v>
                </c:pt>
              </c:numCache>
            </c:numRef>
          </c:val>
          <c:smooth val="0"/>
          <c:extLst>
            <c:ext xmlns:c16="http://schemas.microsoft.com/office/drawing/2014/chart" uri="{C3380CC4-5D6E-409C-BE32-E72D297353CC}">
              <c16:uniqueId val="{00000000-5908-481A-8A67-A15F40951D1C}"/>
            </c:ext>
          </c:extLst>
        </c:ser>
        <c:ser>
          <c:idx val="1"/>
          <c:order val="1"/>
          <c:tx>
            <c:strRef>
              <c:f>'graph data'!$A$3</c:f>
              <c:strCache>
                <c:ptCount val="1"/>
                <c:pt idx="0">
                  <c:v>MRCA Initial Liability</c:v>
                </c:pt>
              </c:strCache>
            </c:strRef>
          </c:tx>
          <c:spPr>
            <a:ln w="28575" cap="rnd">
              <a:solidFill>
                <a:srgbClr val="92D050"/>
              </a:solidFill>
              <a:round/>
            </a:ln>
            <a:effectLst/>
          </c:spPr>
          <c:marker>
            <c:symbol val="none"/>
          </c:marker>
          <c:cat>
            <c:strRef>
              <c:f>'graph data'!$B$1:$N$1</c:f>
              <c:strCache>
                <c:ptCount val="13"/>
                <c:pt idx="0">
                  <c:v>Nov-23​</c:v>
                </c:pt>
                <c:pt idx="1">
                  <c:v>Dec-23​</c:v>
                </c:pt>
                <c:pt idx="2">
                  <c:v>Jan-24</c:v>
                </c:pt>
                <c:pt idx="3">
                  <c:v>Feb-24</c:v>
                </c:pt>
                <c:pt idx="4">
                  <c:v>Mar-24</c:v>
                </c:pt>
                <c:pt idx="5">
                  <c:v>Apr-24</c:v>
                </c:pt>
                <c:pt idx="6">
                  <c:v>May-24</c:v>
                </c:pt>
                <c:pt idx="7">
                  <c:v>Jun-24</c:v>
                </c:pt>
                <c:pt idx="8">
                  <c:v>Jul-24</c:v>
                </c:pt>
                <c:pt idx="9">
                  <c:v>Aug-24</c:v>
                </c:pt>
                <c:pt idx="10">
                  <c:v>Sep-24</c:v>
                </c:pt>
                <c:pt idx="11">
                  <c:v>Oct-24</c:v>
                </c:pt>
                <c:pt idx="12">
                  <c:v>Nov-24</c:v>
                </c:pt>
              </c:strCache>
            </c:strRef>
          </c:cat>
          <c:val>
            <c:numRef>
              <c:f>'graph data'!$B$3:$N$3</c:f>
              <c:numCache>
                <c:formatCode>#,##0</c:formatCode>
                <c:ptCount val="13"/>
                <c:pt idx="0">
                  <c:v>10446</c:v>
                </c:pt>
                <c:pt idx="1">
                  <c:v>6351</c:v>
                </c:pt>
                <c:pt idx="2">
                  <c:v>8910</c:v>
                </c:pt>
                <c:pt idx="3">
                  <c:v>10747</c:v>
                </c:pt>
                <c:pt idx="4">
                  <c:v>10474</c:v>
                </c:pt>
                <c:pt idx="5">
                  <c:v>10199</c:v>
                </c:pt>
                <c:pt idx="6">
                  <c:v>12701</c:v>
                </c:pt>
                <c:pt idx="7">
                  <c:v>10312</c:v>
                </c:pt>
                <c:pt idx="8">
                  <c:v>11674</c:v>
                </c:pt>
                <c:pt idx="9">
                  <c:v>12594</c:v>
                </c:pt>
                <c:pt idx="10">
                  <c:v>11698</c:v>
                </c:pt>
                <c:pt idx="11">
                  <c:v>11543</c:v>
                </c:pt>
                <c:pt idx="12">
                  <c:v>10442</c:v>
                </c:pt>
              </c:numCache>
            </c:numRef>
          </c:val>
          <c:smooth val="0"/>
          <c:extLst>
            <c:ext xmlns:c16="http://schemas.microsoft.com/office/drawing/2014/chart" uri="{C3380CC4-5D6E-409C-BE32-E72D297353CC}">
              <c16:uniqueId val="{00000001-5908-481A-8A67-A15F40951D1C}"/>
            </c:ext>
          </c:extLst>
        </c:ser>
        <c:ser>
          <c:idx val="2"/>
          <c:order val="2"/>
          <c:tx>
            <c:strRef>
              <c:f>'graph data'!$A$4</c:f>
              <c:strCache>
                <c:ptCount val="1"/>
                <c:pt idx="0">
                  <c:v>VEA Compensation Payment</c:v>
                </c:pt>
              </c:strCache>
            </c:strRef>
          </c:tx>
          <c:spPr>
            <a:ln w="28575" cap="rnd">
              <a:solidFill>
                <a:schemeClr val="bg2">
                  <a:lumMod val="75000"/>
                </a:schemeClr>
              </a:solidFill>
              <a:round/>
            </a:ln>
            <a:effectLst/>
          </c:spPr>
          <c:marker>
            <c:symbol val="none"/>
          </c:marker>
          <c:cat>
            <c:strRef>
              <c:f>'graph data'!$B$1:$N$1</c:f>
              <c:strCache>
                <c:ptCount val="13"/>
                <c:pt idx="0">
                  <c:v>Nov-23​</c:v>
                </c:pt>
                <c:pt idx="1">
                  <c:v>Dec-23​</c:v>
                </c:pt>
                <c:pt idx="2">
                  <c:v>Jan-24</c:v>
                </c:pt>
                <c:pt idx="3">
                  <c:v>Feb-24</c:v>
                </c:pt>
                <c:pt idx="4">
                  <c:v>Mar-24</c:v>
                </c:pt>
                <c:pt idx="5">
                  <c:v>Apr-24</c:v>
                </c:pt>
                <c:pt idx="6">
                  <c:v>May-24</c:v>
                </c:pt>
                <c:pt idx="7">
                  <c:v>Jun-24</c:v>
                </c:pt>
                <c:pt idx="8">
                  <c:v>Jul-24</c:v>
                </c:pt>
                <c:pt idx="9">
                  <c:v>Aug-24</c:v>
                </c:pt>
                <c:pt idx="10">
                  <c:v>Sep-24</c:v>
                </c:pt>
                <c:pt idx="11">
                  <c:v>Oct-24</c:v>
                </c:pt>
                <c:pt idx="12">
                  <c:v>Nov-24</c:v>
                </c:pt>
              </c:strCache>
            </c:strRef>
          </c:cat>
          <c:val>
            <c:numRef>
              <c:f>'graph data'!$B$4:$N$4</c:f>
              <c:numCache>
                <c:formatCode>#,##0</c:formatCode>
                <c:ptCount val="13"/>
                <c:pt idx="0">
                  <c:v>1799</c:v>
                </c:pt>
                <c:pt idx="1">
                  <c:v>945</c:v>
                </c:pt>
                <c:pt idx="2">
                  <c:v>1362</c:v>
                </c:pt>
                <c:pt idx="3">
                  <c:v>1677</c:v>
                </c:pt>
                <c:pt idx="4">
                  <c:v>1687</c:v>
                </c:pt>
                <c:pt idx="5">
                  <c:v>1673</c:v>
                </c:pt>
                <c:pt idx="6">
                  <c:v>2043</c:v>
                </c:pt>
                <c:pt idx="7">
                  <c:v>1718</c:v>
                </c:pt>
                <c:pt idx="8">
                  <c:v>1342</c:v>
                </c:pt>
                <c:pt idx="9">
                  <c:v>1447</c:v>
                </c:pt>
                <c:pt idx="10">
                  <c:v>1571</c:v>
                </c:pt>
                <c:pt idx="11">
                  <c:v>2088</c:v>
                </c:pt>
                <c:pt idx="12">
                  <c:v>1884</c:v>
                </c:pt>
              </c:numCache>
            </c:numRef>
          </c:val>
          <c:smooth val="0"/>
          <c:extLst>
            <c:ext xmlns:c16="http://schemas.microsoft.com/office/drawing/2014/chart" uri="{C3380CC4-5D6E-409C-BE32-E72D297353CC}">
              <c16:uniqueId val="{00000002-5908-481A-8A67-A15F40951D1C}"/>
            </c:ext>
          </c:extLst>
        </c:ser>
        <c:dLbls>
          <c:showLegendKey val="0"/>
          <c:showVal val="0"/>
          <c:showCatName val="0"/>
          <c:showSerName val="0"/>
          <c:showPercent val="0"/>
          <c:showBubbleSize val="0"/>
        </c:dLbls>
        <c:smooth val="0"/>
        <c:axId val="826810008"/>
        <c:axId val="826813944"/>
      </c:lineChart>
      <c:catAx>
        <c:axId val="826810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3944"/>
        <c:crosses val="autoZero"/>
        <c:auto val="1"/>
        <c:lblAlgn val="ctr"/>
        <c:lblOffset val="100"/>
        <c:noMultiLvlLbl val="0"/>
      </c:catAx>
      <c:valAx>
        <c:axId val="826813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 Acceptance Rates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'Acceptance Rates '!$A$27</c:f>
              <c:strCache>
                <c:ptCount val="1"/>
                <c:pt idx="0">
                  <c:v>DRCA Initial Liability</c:v>
                </c:pt>
              </c:strCache>
            </c:strRef>
          </c:tx>
          <c:spPr>
            <a:solidFill>
              <a:srgbClr val="00B0F0"/>
            </a:solidFill>
            <a:ln>
              <a:noFill/>
            </a:ln>
            <a:effectLst/>
          </c:spPr>
          <c:invertIfNegative val="0"/>
          <c:cat>
            <c:strRef>
              <c:f>'Acceptance Rates '!$B$26:$Q$26</c:f>
              <c:strCache>
                <c:ptCount val="16"/>
                <c:pt idx="0">
                  <c:v>2021-2022</c:v>
                </c:pt>
                <c:pt idx="1">
                  <c:v>2022-2023</c:v>
                </c:pt>
                <c:pt idx="2">
                  <c:v>2023-2024</c:v>
                </c:pt>
                <c:pt idx="3">
                  <c:v>Nov-23​</c:v>
                </c:pt>
                <c:pt idx="4">
                  <c:v>Dec-23​</c:v>
                </c:pt>
                <c:pt idx="5">
                  <c:v>Jan-24</c:v>
                </c:pt>
                <c:pt idx="6">
                  <c:v>Feb-24</c:v>
                </c:pt>
                <c:pt idx="7">
                  <c:v>Mar-24</c:v>
                </c:pt>
                <c:pt idx="8">
                  <c:v>Apr-24</c:v>
                </c:pt>
                <c:pt idx="9">
                  <c:v>May-24</c:v>
                </c:pt>
                <c:pt idx="10">
                  <c:v>Jun-24</c:v>
                </c:pt>
                <c:pt idx="11">
                  <c:v>Jul-24</c:v>
                </c:pt>
                <c:pt idx="12">
                  <c:v>Aug-24</c:v>
                </c:pt>
                <c:pt idx="13">
                  <c:v>Sep-24</c:v>
                </c:pt>
                <c:pt idx="14">
                  <c:v>Oct-24</c:v>
                </c:pt>
                <c:pt idx="15">
                  <c:v>Nov-24</c:v>
                </c:pt>
              </c:strCache>
            </c:strRef>
          </c:cat>
          <c:val>
            <c:numRef>
              <c:f>'Acceptance Rates '!$B$27:$Q$27</c:f>
              <c:numCache>
                <c:formatCode>0.0%</c:formatCode>
                <c:ptCount val="16"/>
                <c:pt idx="0">
                  <c:v>0.64900000000000002</c:v>
                </c:pt>
                <c:pt idx="1">
                  <c:v>0.56799999999999995</c:v>
                </c:pt>
                <c:pt idx="2">
                  <c:v>0.629</c:v>
                </c:pt>
                <c:pt idx="3">
                  <c:v>0.6</c:v>
                </c:pt>
                <c:pt idx="4">
                  <c:v>0.67530120481927713</c:v>
                </c:pt>
                <c:pt idx="5">
                  <c:v>0.57899999999999996</c:v>
                </c:pt>
                <c:pt idx="6">
                  <c:v>0.64500000000000002</c:v>
                </c:pt>
                <c:pt idx="7">
                  <c:v>0.64400000000000002</c:v>
                </c:pt>
                <c:pt idx="8">
                  <c:v>0.63600000000000001</c:v>
                </c:pt>
                <c:pt idx="9">
                  <c:v>0.625</c:v>
                </c:pt>
                <c:pt idx="10">
                  <c:v>0.60899999999999999</c:v>
                </c:pt>
                <c:pt idx="11">
                  <c:v>0.61599999999999999</c:v>
                </c:pt>
                <c:pt idx="12">
                  <c:v>0.60099999999999998</c:v>
                </c:pt>
                <c:pt idx="13">
                  <c:v>0.56399999999999995</c:v>
                </c:pt>
                <c:pt idx="14">
                  <c:v>0.55800000000000005</c:v>
                </c:pt>
                <c:pt idx="15">
                  <c:v>0.60099999999999998</c:v>
                </c:pt>
              </c:numCache>
            </c:numRef>
          </c:val>
          <c:extLst>
            <c:ext xmlns:c16="http://schemas.microsoft.com/office/drawing/2014/chart" uri="{C3380CC4-5D6E-409C-BE32-E72D297353CC}">
              <c16:uniqueId val="{00000000-BDA5-4D07-B19B-80C19531C484}"/>
            </c:ext>
          </c:extLst>
        </c:ser>
        <c:ser>
          <c:idx val="1"/>
          <c:order val="1"/>
          <c:tx>
            <c:strRef>
              <c:f>'Acceptance Rates '!$A$28</c:f>
              <c:strCache>
                <c:ptCount val="1"/>
                <c:pt idx="0">
                  <c:v>MRCA Initial Liability</c:v>
                </c:pt>
              </c:strCache>
            </c:strRef>
          </c:tx>
          <c:spPr>
            <a:solidFill>
              <a:srgbClr val="92D050"/>
            </a:solidFill>
            <a:ln>
              <a:noFill/>
            </a:ln>
            <a:effectLst/>
          </c:spPr>
          <c:invertIfNegative val="0"/>
          <c:cat>
            <c:strRef>
              <c:f>'Acceptance Rates '!$B$26:$Q$26</c:f>
              <c:strCache>
                <c:ptCount val="16"/>
                <c:pt idx="0">
                  <c:v>2021-2022</c:v>
                </c:pt>
                <c:pt idx="1">
                  <c:v>2022-2023</c:v>
                </c:pt>
                <c:pt idx="2">
                  <c:v>2023-2024</c:v>
                </c:pt>
                <c:pt idx="3">
                  <c:v>Nov-23​</c:v>
                </c:pt>
                <c:pt idx="4">
                  <c:v>Dec-23​</c:v>
                </c:pt>
                <c:pt idx="5">
                  <c:v>Jan-24</c:v>
                </c:pt>
                <c:pt idx="6">
                  <c:v>Feb-24</c:v>
                </c:pt>
                <c:pt idx="7">
                  <c:v>Mar-24</c:v>
                </c:pt>
                <c:pt idx="8">
                  <c:v>Apr-24</c:v>
                </c:pt>
                <c:pt idx="9">
                  <c:v>May-24</c:v>
                </c:pt>
                <c:pt idx="10">
                  <c:v>Jun-24</c:v>
                </c:pt>
                <c:pt idx="11">
                  <c:v>Jul-24</c:v>
                </c:pt>
                <c:pt idx="12">
                  <c:v>Aug-24</c:v>
                </c:pt>
                <c:pt idx="13">
                  <c:v>Sep-24</c:v>
                </c:pt>
                <c:pt idx="14">
                  <c:v>Oct-24</c:v>
                </c:pt>
                <c:pt idx="15">
                  <c:v>Nov-24</c:v>
                </c:pt>
              </c:strCache>
            </c:strRef>
          </c:cat>
          <c:val>
            <c:numRef>
              <c:f>'Acceptance Rates '!$B$28:$Q$28</c:f>
              <c:numCache>
                <c:formatCode>0.0%</c:formatCode>
                <c:ptCount val="16"/>
                <c:pt idx="0">
                  <c:v>0.80800000000000005</c:v>
                </c:pt>
                <c:pt idx="1">
                  <c:v>0.82399999999999995</c:v>
                </c:pt>
                <c:pt idx="2">
                  <c:v>0.85599999999999998</c:v>
                </c:pt>
                <c:pt idx="3">
                  <c:v>0.86499999999999999</c:v>
                </c:pt>
                <c:pt idx="4">
                  <c:v>0.89293024720516456</c:v>
                </c:pt>
                <c:pt idx="5">
                  <c:v>0.85399999999999998</c:v>
                </c:pt>
                <c:pt idx="6">
                  <c:v>0.85899999999999999</c:v>
                </c:pt>
                <c:pt idx="7">
                  <c:v>0.86099999999999999</c:v>
                </c:pt>
                <c:pt idx="8">
                  <c:v>0.85699999999999998</c:v>
                </c:pt>
                <c:pt idx="9">
                  <c:v>0.83899999999999997</c:v>
                </c:pt>
                <c:pt idx="10">
                  <c:v>0.82899999999999996</c:v>
                </c:pt>
                <c:pt idx="11">
                  <c:v>0.83199999999999996</c:v>
                </c:pt>
                <c:pt idx="12">
                  <c:v>0.85</c:v>
                </c:pt>
                <c:pt idx="13">
                  <c:v>0.83699999999999997</c:v>
                </c:pt>
                <c:pt idx="14">
                  <c:v>0.83099999999999996</c:v>
                </c:pt>
                <c:pt idx="15">
                  <c:v>0.83899999999999997</c:v>
                </c:pt>
              </c:numCache>
            </c:numRef>
          </c:val>
          <c:extLst>
            <c:ext xmlns:c16="http://schemas.microsoft.com/office/drawing/2014/chart" uri="{C3380CC4-5D6E-409C-BE32-E72D297353CC}">
              <c16:uniqueId val="{00000001-BDA5-4D07-B19B-80C19531C484}"/>
            </c:ext>
          </c:extLst>
        </c:ser>
        <c:ser>
          <c:idx val="2"/>
          <c:order val="2"/>
          <c:tx>
            <c:strRef>
              <c:f>'Acceptance Rates '!$A$29</c:f>
              <c:strCache>
                <c:ptCount val="1"/>
                <c:pt idx="0">
                  <c:v>VEA Compensation Payment</c:v>
                </c:pt>
              </c:strCache>
            </c:strRef>
          </c:tx>
          <c:spPr>
            <a:solidFill>
              <a:schemeClr val="accent3"/>
            </a:solidFill>
            <a:ln>
              <a:noFill/>
            </a:ln>
            <a:effectLst/>
          </c:spPr>
          <c:invertIfNegative val="0"/>
          <c:cat>
            <c:strRef>
              <c:f>'Acceptance Rates '!$B$26:$Q$26</c:f>
              <c:strCache>
                <c:ptCount val="16"/>
                <c:pt idx="0">
                  <c:v>2021-2022</c:v>
                </c:pt>
                <c:pt idx="1">
                  <c:v>2022-2023</c:v>
                </c:pt>
                <c:pt idx="2">
                  <c:v>2023-2024</c:v>
                </c:pt>
                <c:pt idx="3">
                  <c:v>Nov-23​</c:v>
                </c:pt>
                <c:pt idx="4">
                  <c:v>Dec-23​</c:v>
                </c:pt>
                <c:pt idx="5">
                  <c:v>Jan-24</c:v>
                </c:pt>
                <c:pt idx="6">
                  <c:v>Feb-24</c:v>
                </c:pt>
                <c:pt idx="7">
                  <c:v>Mar-24</c:v>
                </c:pt>
                <c:pt idx="8">
                  <c:v>Apr-24</c:v>
                </c:pt>
                <c:pt idx="9">
                  <c:v>May-24</c:v>
                </c:pt>
                <c:pt idx="10">
                  <c:v>Jun-24</c:v>
                </c:pt>
                <c:pt idx="11">
                  <c:v>Jul-24</c:v>
                </c:pt>
                <c:pt idx="12">
                  <c:v>Aug-24</c:v>
                </c:pt>
                <c:pt idx="13">
                  <c:v>Sep-24</c:v>
                </c:pt>
                <c:pt idx="14">
                  <c:v>Oct-24</c:v>
                </c:pt>
                <c:pt idx="15">
                  <c:v>Nov-24</c:v>
                </c:pt>
              </c:strCache>
            </c:strRef>
          </c:cat>
          <c:val>
            <c:numRef>
              <c:f>'Acceptance Rates '!$B$29:$Q$29</c:f>
              <c:numCache>
                <c:formatCode>0.0%</c:formatCode>
                <c:ptCount val="16"/>
                <c:pt idx="0">
                  <c:v>0.55000000000000004</c:v>
                </c:pt>
                <c:pt idx="1">
                  <c:v>0.46600000000000003</c:v>
                </c:pt>
                <c:pt idx="2">
                  <c:v>0.51200000000000001</c:v>
                </c:pt>
                <c:pt idx="3">
                  <c:v>0.48399999999999999</c:v>
                </c:pt>
                <c:pt idx="4">
                  <c:v>0.63068783068783074</c:v>
                </c:pt>
                <c:pt idx="5">
                  <c:v>0.46200000000000002</c:v>
                </c:pt>
                <c:pt idx="6">
                  <c:v>0.52600000000000002</c:v>
                </c:pt>
                <c:pt idx="7">
                  <c:v>0.50600000000000001</c:v>
                </c:pt>
                <c:pt idx="8">
                  <c:v>0.52600000000000002</c:v>
                </c:pt>
                <c:pt idx="9">
                  <c:v>0.51600000000000001</c:v>
                </c:pt>
                <c:pt idx="10">
                  <c:v>0.45500000000000002</c:v>
                </c:pt>
                <c:pt idx="11">
                  <c:v>0.45100000000000001</c:v>
                </c:pt>
                <c:pt idx="12">
                  <c:v>0.44800000000000001</c:v>
                </c:pt>
                <c:pt idx="13">
                  <c:v>0.39300000000000002</c:v>
                </c:pt>
                <c:pt idx="14">
                  <c:v>0.40699999999999997</c:v>
                </c:pt>
                <c:pt idx="15">
                  <c:v>0.48599999999999999</c:v>
                </c:pt>
              </c:numCache>
            </c:numRef>
          </c:val>
          <c:extLst>
            <c:ext xmlns:c16="http://schemas.microsoft.com/office/drawing/2014/chart" uri="{C3380CC4-5D6E-409C-BE32-E72D297353CC}">
              <c16:uniqueId val="{00000002-BDA5-4D07-B19B-80C19531C484}"/>
            </c:ext>
          </c:extLst>
        </c:ser>
        <c:dLbls>
          <c:showLegendKey val="0"/>
          <c:showVal val="0"/>
          <c:showCatName val="0"/>
          <c:showSerName val="0"/>
          <c:showPercent val="0"/>
          <c:showBubbleSize val="0"/>
        </c:dLbls>
        <c:gapWidth val="219"/>
        <c:axId val="229938616"/>
        <c:axId val="229936320"/>
      </c:barChart>
      <c:lineChart>
        <c:grouping val="standard"/>
        <c:varyColors val="0"/>
        <c:ser>
          <c:idx val="3"/>
          <c:order val="3"/>
          <c:tx>
            <c:strRef>
              <c:f>'Acceptance Rates '!$A$30</c:f>
              <c:strCache>
                <c:ptCount val="1"/>
                <c:pt idx="0">
                  <c:v>Overall Acceptance Rates (Liability only)</c:v>
                </c:pt>
              </c:strCache>
            </c:strRef>
          </c:tx>
          <c:spPr>
            <a:ln w="28575" cap="rnd">
              <a:solidFill>
                <a:srgbClr val="0070C0"/>
              </a:solidFill>
              <a:prstDash val="sysDash"/>
              <a:round/>
            </a:ln>
            <a:effectLst/>
          </c:spPr>
          <c:marker>
            <c:symbol val="none"/>
          </c:marker>
          <c:cat>
            <c:strRef>
              <c:f>'Acceptance Rates '!$B$26:$Q$26</c:f>
              <c:strCache>
                <c:ptCount val="16"/>
                <c:pt idx="0">
                  <c:v>2021-2022</c:v>
                </c:pt>
                <c:pt idx="1">
                  <c:v>2022-2023</c:v>
                </c:pt>
                <c:pt idx="2">
                  <c:v>2023-2024</c:v>
                </c:pt>
                <c:pt idx="3">
                  <c:v>Nov-23​</c:v>
                </c:pt>
                <c:pt idx="4">
                  <c:v>Dec-23​</c:v>
                </c:pt>
                <c:pt idx="5">
                  <c:v>Jan-24</c:v>
                </c:pt>
                <c:pt idx="6">
                  <c:v>Feb-24</c:v>
                </c:pt>
                <c:pt idx="7">
                  <c:v>Mar-24</c:v>
                </c:pt>
                <c:pt idx="8">
                  <c:v>Apr-24</c:v>
                </c:pt>
                <c:pt idx="9">
                  <c:v>May-24</c:v>
                </c:pt>
                <c:pt idx="10">
                  <c:v>Jun-24</c:v>
                </c:pt>
                <c:pt idx="11">
                  <c:v>Jul-24</c:v>
                </c:pt>
                <c:pt idx="12">
                  <c:v>Aug-24</c:v>
                </c:pt>
                <c:pt idx="13">
                  <c:v>Sep-24</c:v>
                </c:pt>
                <c:pt idx="14">
                  <c:v>Oct-24</c:v>
                </c:pt>
                <c:pt idx="15">
                  <c:v>Nov-24</c:v>
                </c:pt>
              </c:strCache>
            </c:strRef>
          </c:cat>
          <c:val>
            <c:numRef>
              <c:f>'Acceptance Rates '!$B$30:$Q$30</c:f>
              <c:numCache>
                <c:formatCode>0.0%</c:formatCode>
                <c:ptCount val="16"/>
                <c:pt idx="0">
                  <c:v>0.72</c:v>
                </c:pt>
                <c:pt idx="1">
                  <c:v>0.74</c:v>
                </c:pt>
                <c:pt idx="2">
                  <c:v>0.77400000000000002</c:v>
                </c:pt>
                <c:pt idx="3">
                  <c:v>0.77100000000000002</c:v>
                </c:pt>
                <c:pt idx="4">
                  <c:v>0.82499999999999996</c:v>
                </c:pt>
                <c:pt idx="5">
                  <c:v>0.76500000000000001</c:v>
                </c:pt>
                <c:pt idx="6">
                  <c:v>0.78300000000000003</c:v>
                </c:pt>
                <c:pt idx="7">
                  <c:v>0.78200000000000003</c:v>
                </c:pt>
                <c:pt idx="8">
                  <c:v>0.77300000000000002</c:v>
                </c:pt>
                <c:pt idx="9">
                  <c:v>0.76500000000000001</c:v>
                </c:pt>
                <c:pt idx="10">
                  <c:v>0.745</c:v>
                </c:pt>
                <c:pt idx="11">
                  <c:v>0.76400000000000001</c:v>
                </c:pt>
                <c:pt idx="12">
                  <c:v>0.77700000000000002</c:v>
                </c:pt>
                <c:pt idx="13">
                  <c:v>0.748</c:v>
                </c:pt>
                <c:pt idx="14">
                  <c:v>0.72599999999999998</c:v>
                </c:pt>
                <c:pt idx="15">
                  <c:v>0.748</c:v>
                </c:pt>
              </c:numCache>
            </c:numRef>
          </c:val>
          <c:smooth val="0"/>
          <c:extLst>
            <c:ext xmlns:c16="http://schemas.microsoft.com/office/drawing/2014/chart" uri="{C3380CC4-5D6E-409C-BE32-E72D297353CC}">
              <c16:uniqueId val="{00000003-BDA5-4D07-B19B-80C19531C484}"/>
            </c:ext>
          </c:extLst>
        </c:ser>
        <c:dLbls>
          <c:showLegendKey val="0"/>
          <c:showVal val="0"/>
          <c:showCatName val="0"/>
          <c:showSerName val="0"/>
          <c:showPercent val="0"/>
          <c:showBubbleSize val="0"/>
        </c:dLbls>
        <c:marker val="1"/>
        <c:smooth val="0"/>
        <c:axId val="229938616"/>
        <c:axId val="229936320"/>
      </c:lineChart>
      <c:catAx>
        <c:axId val="229938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936320"/>
        <c:crosses val="autoZero"/>
        <c:auto val="1"/>
        <c:lblAlgn val="ctr"/>
        <c:lblOffset val="100"/>
        <c:noMultiLvlLbl val="0"/>
      </c:catAx>
      <c:valAx>
        <c:axId val="2299363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93861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Conditions Determined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data'!$A$2</c:f>
              <c:strCache>
                <c:ptCount val="1"/>
                <c:pt idx="0">
                  <c:v>DRCA Initial Liability </c:v>
                </c:pt>
              </c:strCache>
            </c:strRef>
          </c:tx>
          <c:spPr>
            <a:ln w="28575" cap="rnd">
              <a:solidFill>
                <a:srgbClr val="00B0F0"/>
              </a:solidFill>
              <a:round/>
            </a:ln>
            <a:effectLst/>
          </c:spPr>
          <c:marker>
            <c:symbol val="none"/>
          </c:marker>
          <c:cat>
            <c:strRef>
              <c:f>'graph data'!$B$1:$N$1</c:f>
              <c:strCache>
                <c:ptCount val="13"/>
                <c:pt idx="0">
                  <c:v>Nov-23​</c:v>
                </c:pt>
                <c:pt idx="1">
                  <c:v>Dec-23​</c:v>
                </c:pt>
                <c:pt idx="2">
                  <c:v>Jan-24</c:v>
                </c:pt>
                <c:pt idx="3">
                  <c:v>Feb-24</c:v>
                </c:pt>
                <c:pt idx="4">
                  <c:v>Mar-24</c:v>
                </c:pt>
                <c:pt idx="5">
                  <c:v>Apr-24</c:v>
                </c:pt>
                <c:pt idx="6">
                  <c:v>May-24</c:v>
                </c:pt>
                <c:pt idx="7">
                  <c:v>Jun-24</c:v>
                </c:pt>
                <c:pt idx="8">
                  <c:v>Jul-24</c:v>
                </c:pt>
                <c:pt idx="9">
                  <c:v>Aug-24</c:v>
                </c:pt>
                <c:pt idx="10">
                  <c:v>Sep-24</c:v>
                </c:pt>
                <c:pt idx="11">
                  <c:v>Oct-24</c:v>
                </c:pt>
                <c:pt idx="12">
                  <c:v>Nov-24</c:v>
                </c:pt>
              </c:strCache>
            </c:strRef>
          </c:cat>
          <c:val>
            <c:numRef>
              <c:f>'graph data'!$B$2:$N$2</c:f>
              <c:numCache>
                <c:formatCode>#,##0</c:formatCode>
                <c:ptCount val="13"/>
                <c:pt idx="0">
                  <c:v>2731</c:v>
                </c:pt>
                <c:pt idx="1">
                  <c:v>1660</c:v>
                </c:pt>
                <c:pt idx="2">
                  <c:v>2017</c:v>
                </c:pt>
                <c:pt idx="3">
                  <c:v>2733</c:v>
                </c:pt>
                <c:pt idx="4">
                  <c:v>2615</c:v>
                </c:pt>
                <c:pt idx="5">
                  <c:v>2667</c:v>
                </c:pt>
                <c:pt idx="6">
                  <c:v>3020</c:v>
                </c:pt>
                <c:pt idx="7">
                  <c:v>2773</c:v>
                </c:pt>
                <c:pt idx="8">
                  <c:v>2515</c:v>
                </c:pt>
                <c:pt idx="9">
                  <c:v>2549</c:v>
                </c:pt>
                <c:pt idx="10">
                  <c:v>2676</c:v>
                </c:pt>
                <c:pt idx="11">
                  <c:v>3262</c:v>
                </c:pt>
                <c:pt idx="12">
                  <c:v>3037</c:v>
                </c:pt>
              </c:numCache>
            </c:numRef>
          </c:val>
          <c:smooth val="0"/>
          <c:extLst>
            <c:ext xmlns:c16="http://schemas.microsoft.com/office/drawing/2014/chart" uri="{C3380CC4-5D6E-409C-BE32-E72D297353CC}">
              <c16:uniqueId val="{00000000-0BC6-4ED8-8702-32F2E510EE93}"/>
            </c:ext>
          </c:extLst>
        </c:ser>
        <c:ser>
          <c:idx val="1"/>
          <c:order val="1"/>
          <c:tx>
            <c:strRef>
              <c:f>'graph data'!$A$3</c:f>
              <c:strCache>
                <c:ptCount val="1"/>
                <c:pt idx="0">
                  <c:v>MRCA Initial Liability</c:v>
                </c:pt>
              </c:strCache>
            </c:strRef>
          </c:tx>
          <c:spPr>
            <a:ln w="28575" cap="rnd">
              <a:solidFill>
                <a:srgbClr val="92D050"/>
              </a:solidFill>
              <a:round/>
            </a:ln>
            <a:effectLst/>
          </c:spPr>
          <c:marker>
            <c:symbol val="none"/>
          </c:marker>
          <c:cat>
            <c:strRef>
              <c:f>'graph data'!$B$1:$N$1</c:f>
              <c:strCache>
                <c:ptCount val="13"/>
                <c:pt idx="0">
                  <c:v>Nov-23​</c:v>
                </c:pt>
                <c:pt idx="1">
                  <c:v>Dec-23​</c:v>
                </c:pt>
                <c:pt idx="2">
                  <c:v>Jan-24</c:v>
                </c:pt>
                <c:pt idx="3">
                  <c:v>Feb-24</c:v>
                </c:pt>
                <c:pt idx="4">
                  <c:v>Mar-24</c:v>
                </c:pt>
                <c:pt idx="5">
                  <c:v>Apr-24</c:v>
                </c:pt>
                <c:pt idx="6">
                  <c:v>May-24</c:v>
                </c:pt>
                <c:pt idx="7">
                  <c:v>Jun-24</c:v>
                </c:pt>
                <c:pt idx="8">
                  <c:v>Jul-24</c:v>
                </c:pt>
                <c:pt idx="9">
                  <c:v>Aug-24</c:v>
                </c:pt>
                <c:pt idx="10">
                  <c:v>Sep-24</c:v>
                </c:pt>
                <c:pt idx="11">
                  <c:v>Oct-24</c:v>
                </c:pt>
                <c:pt idx="12">
                  <c:v>Nov-24</c:v>
                </c:pt>
              </c:strCache>
            </c:strRef>
          </c:cat>
          <c:val>
            <c:numRef>
              <c:f>'graph data'!$B$3:$N$3</c:f>
              <c:numCache>
                <c:formatCode>#,##0</c:formatCode>
                <c:ptCount val="13"/>
                <c:pt idx="0">
                  <c:v>10446</c:v>
                </c:pt>
                <c:pt idx="1">
                  <c:v>6351</c:v>
                </c:pt>
                <c:pt idx="2">
                  <c:v>8910</c:v>
                </c:pt>
                <c:pt idx="3">
                  <c:v>10747</c:v>
                </c:pt>
                <c:pt idx="4">
                  <c:v>10474</c:v>
                </c:pt>
                <c:pt idx="5">
                  <c:v>10199</c:v>
                </c:pt>
                <c:pt idx="6">
                  <c:v>12701</c:v>
                </c:pt>
                <c:pt idx="7">
                  <c:v>10312</c:v>
                </c:pt>
                <c:pt idx="8">
                  <c:v>11674</c:v>
                </c:pt>
                <c:pt idx="9">
                  <c:v>12594</c:v>
                </c:pt>
                <c:pt idx="10">
                  <c:v>11698</c:v>
                </c:pt>
                <c:pt idx="11">
                  <c:v>11543</c:v>
                </c:pt>
                <c:pt idx="12">
                  <c:v>10442</c:v>
                </c:pt>
              </c:numCache>
            </c:numRef>
          </c:val>
          <c:smooth val="0"/>
          <c:extLst>
            <c:ext xmlns:c16="http://schemas.microsoft.com/office/drawing/2014/chart" uri="{C3380CC4-5D6E-409C-BE32-E72D297353CC}">
              <c16:uniqueId val="{00000001-0BC6-4ED8-8702-32F2E510EE93}"/>
            </c:ext>
          </c:extLst>
        </c:ser>
        <c:ser>
          <c:idx val="2"/>
          <c:order val="2"/>
          <c:tx>
            <c:strRef>
              <c:f>'graph data'!$A$4</c:f>
              <c:strCache>
                <c:ptCount val="1"/>
                <c:pt idx="0">
                  <c:v>VEA Compensation Payment</c:v>
                </c:pt>
              </c:strCache>
            </c:strRef>
          </c:tx>
          <c:spPr>
            <a:ln w="28575" cap="rnd">
              <a:solidFill>
                <a:schemeClr val="bg2">
                  <a:lumMod val="75000"/>
                </a:schemeClr>
              </a:solidFill>
              <a:round/>
            </a:ln>
            <a:effectLst/>
          </c:spPr>
          <c:marker>
            <c:symbol val="none"/>
          </c:marker>
          <c:cat>
            <c:strRef>
              <c:f>'graph data'!$B$1:$N$1</c:f>
              <c:strCache>
                <c:ptCount val="13"/>
                <c:pt idx="0">
                  <c:v>Nov-23​</c:v>
                </c:pt>
                <c:pt idx="1">
                  <c:v>Dec-23​</c:v>
                </c:pt>
                <c:pt idx="2">
                  <c:v>Jan-24</c:v>
                </c:pt>
                <c:pt idx="3">
                  <c:v>Feb-24</c:v>
                </c:pt>
                <c:pt idx="4">
                  <c:v>Mar-24</c:v>
                </c:pt>
                <c:pt idx="5">
                  <c:v>Apr-24</c:v>
                </c:pt>
                <c:pt idx="6">
                  <c:v>May-24</c:v>
                </c:pt>
                <c:pt idx="7">
                  <c:v>Jun-24</c:v>
                </c:pt>
                <c:pt idx="8">
                  <c:v>Jul-24</c:v>
                </c:pt>
                <c:pt idx="9">
                  <c:v>Aug-24</c:v>
                </c:pt>
                <c:pt idx="10">
                  <c:v>Sep-24</c:v>
                </c:pt>
                <c:pt idx="11">
                  <c:v>Oct-24</c:v>
                </c:pt>
                <c:pt idx="12">
                  <c:v>Nov-24</c:v>
                </c:pt>
              </c:strCache>
            </c:strRef>
          </c:cat>
          <c:val>
            <c:numRef>
              <c:f>'graph data'!$B$4:$N$4</c:f>
              <c:numCache>
                <c:formatCode>#,##0</c:formatCode>
                <c:ptCount val="13"/>
                <c:pt idx="0">
                  <c:v>1799</c:v>
                </c:pt>
                <c:pt idx="1">
                  <c:v>945</c:v>
                </c:pt>
                <c:pt idx="2">
                  <c:v>1362</c:v>
                </c:pt>
                <c:pt idx="3">
                  <c:v>1677</c:v>
                </c:pt>
                <c:pt idx="4">
                  <c:v>1687</c:v>
                </c:pt>
                <c:pt idx="5">
                  <c:v>1673</c:v>
                </c:pt>
                <c:pt idx="6">
                  <c:v>2043</c:v>
                </c:pt>
                <c:pt idx="7">
                  <c:v>1718</c:v>
                </c:pt>
                <c:pt idx="8">
                  <c:v>1342</c:v>
                </c:pt>
                <c:pt idx="9">
                  <c:v>1447</c:v>
                </c:pt>
                <c:pt idx="10">
                  <c:v>1571</c:v>
                </c:pt>
                <c:pt idx="11">
                  <c:v>2088</c:v>
                </c:pt>
                <c:pt idx="12">
                  <c:v>1884</c:v>
                </c:pt>
              </c:numCache>
            </c:numRef>
          </c:val>
          <c:smooth val="0"/>
          <c:extLst>
            <c:ext xmlns:c16="http://schemas.microsoft.com/office/drawing/2014/chart" uri="{C3380CC4-5D6E-409C-BE32-E72D297353CC}">
              <c16:uniqueId val="{00000002-0BC6-4ED8-8702-32F2E510EE93}"/>
            </c:ext>
          </c:extLst>
        </c:ser>
        <c:dLbls>
          <c:showLegendKey val="0"/>
          <c:showVal val="0"/>
          <c:showCatName val="0"/>
          <c:showSerName val="0"/>
          <c:showPercent val="0"/>
          <c:showBubbleSize val="0"/>
        </c:dLbls>
        <c:smooth val="0"/>
        <c:axId val="826810008"/>
        <c:axId val="826813944"/>
      </c:lineChart>
      <c:catAx>
        <c:axId val="826810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3944"/>
        <c:crosses val="autoZero"/>
        <c:auto val="1"/>
        <c:lblAlgn val="ctr"/>
        <c:lblOffset val="100"/>
        <c:noMultiLvlLbl val="0"/>
      </c:catAx>
      <c:valAx>
        <c:axId val="826813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Time Taken to Allocate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data'!$A$9</c:f>
              <c:strCache>
                <c:ptCount val="1"/>
                <c:pt idx="0">
                  <c:v>Initial Liability</c:v>
                </c:pt>
              </c:strCache>
            </c:strRef>
          </c:tx>
          <c:spPr>
            <a:ln w="28575" cap="rnd">
              <a:solidFill>
                <a:srgbClr val="92D050"/>
              </a:solidFill>
              <a:round/>
            </a:ln>
            <a:effectLst/>
          </c:spPr>
          <c:marker>
            <c:symbol val="none"/>
          </c:marker>
          <c:cat>
            <c:strRef>
              <c:f>'graph data'!$B$8:$N$8</c:f>
              <c:strCache>
                <c:ptCount val="13"/>
                <c:pt idx="0">
                  <c:v>Nov-23​</c:v>
                </c:pt>
                <c:pt idx="1">
                  <c:v>Dec-23​</c:v>
                </c:pt>
                <c:pt idx="2">
                  <c:v>Jan-24</c:v>
                </c:pt>
                <c:pt idx="3">
                  <c:v>Feb-24</c:v>
                </c:pt>
                <c:pt idx="4">
                  <c:v>Mar-24</c:v>
                </c:pt>
                <c:pt idx="5">
                  <c:v>Apr-24</c:v>
                </c:pt>
                <c:pt idx="6">
                  <c:v>May-24</c:v>
                </c:pt>
                <c:pt idx="7">
                  <c:v>Jun-24</c:v>
                </c:pt>
                <c:pt idx="8">
                  <c:v>Jul-24</c:v>
                </c:pt>
                <c:pt idx="9">
                  <c:v>Aug-24</c:v>
                </c:pt>
                <c:pt idx="10">
                  <c:v>Sep-24</c:v>
                </c:pt>
                <c:pt idx="11">
                  <c:v>Oct-24</c:v>
                </c:pt>
                <c:pt idx="12">
                  <c:v>Nov-24</c:v>
                </c:pt>
              </c:strCache>
            </c:strRef>
          </c:cat>
          <c:val>
            <c:numRef>
              <c:f>'graph data'!$B$9:$N$9</c:f>
              <c:numCache>
                <c:formatCode>0</c:formatCode>
                <c:ptCount val="13"/>
                <c:pt idx="0">
                  <c:v>224</c:v>
                </c:pt>
                <c:pt idx="1">
                  <c:v>211</c:v>
                </c:pt>
                <c:pt idx="2">
                  <c:v>214</c:v>
                </c:pt>
                <c:pt idx="3">
                  <c:v>180</c:v>
                </c:pt>
                <c:pt idx="4">
                  <c:v>141</c:v>
                </c:pt>
                <c:pt idx="5">
                  <c:v>143</c:v>
                </c:pt>
                <c:pt idx="6">
                  <c:v>140</c:v>
                </c:pt>
                <c:pt idx="7" formatCode="#,##0">
                  <c:v>121</c:v>
                </c:pt>
                <c:pt idx="8" formatCode="#,##0">
                  <c:v>101</c:v>
                </c:pt>
                <c:pt idx="9" formatCode="#,##0">
                  <c:v>85</c:v>
                </c:pt>
                <c:pt idx="10" formatCode="#,##0">
                  <c:v>83</c:v>
                </c:pt>
                <c:pt idx="11" formatCode="#,##0">
                  <c:v>75</c:v>
                </c:pt>
                <c:pt idx="12" formatCode="#,##0">
                  <c:v>68</c:v>
                </c:pt>
              </c:numCache>
            </c:numRef>
          </c:val>
          <c:smooth val="0"/>
          <c:extLst>
            <c:ext xmlns:c16="http://schemas.microsoft.com/office/drawing/2014/chart" uri="{C3380CC4-5D6E-409C-BE32-E72D297353CC}">
              <c16:uniqueId val="{00000000-E578-46E5-9D4A-B1691F7824E4}"/>
            </c:ext>
          </c:extLst>
        </c:ser>
        <c:ser>
          <c:idx val="1"/>
          <c:order val="1"/>
          <c:tx>
            <c:strRef>
              <c:f>'graph data'!$A$10</c:f>
              <c:strCache>
                <c:ptCount val="1"/>
                <c:pt idx="0">
                  <c:v>Permanent Impairment</c:v>
                </c:pt>
              </c:strCache>
            </c:strRef>
          </c:tx>
          <c:spPr>
            <a:ln w="28575" cap="rnd">
              <a:solidFill>
                <a:srgbClr val="00B0F0"/>
              </a:solidFill>
              <a:round/>
            </a:ln>
            <a:effectLst/>
          </c:spPr>
          <c:marker>
            <c:symbol val="none"/>
          </c:marker>
          <c:cat>
            <c:strRef>
              <c:f>'graph data'!$B$8:$N$8</c:f>
              <c:strCache>
                <c:ptCount val="13"/>
                <c:pt idx="0">
                  <c:v>Nov-23​</c:v>
                </c:pt>
                <c:pt idx="1">
                  <c:v>Dec-23​</c:v>
                </c:pt>
                <c:pt idx="2">
                  <c:v>Jan-24</c:v>
                </c:pt>
                <c:pt idx="3">
                  <c:v>Feb-24</c:v>
                </c:pt>
                <c:pt idx="4">
                  <c:v>Mar-24</c:v>
                </c:pt>
                <c:pt idx="5">
                  <c:v>Apr-24</c:v>
                </c:pt>
                <c:pt idx="6">
                  <c:v>May-24</c:v>
                </c:pt>
                <c:pt idx="7">
                  <c:v>Jun-24</c:v>
                </c:pt>
                <c:pt idx="8">
                  <c:v>Jul-24</c:v>
                </c:pt>
                <c:pt idx="9">
                  <c:v>Aug-24</c:v>
                </c:pt>
                <c:pt idx="10">
                  <c:v>Sep-24</c:v>
                </c:pt>
                <c:pt idx="11">
                  <c:v>Oct-24</c:v>
                </c:pt>
                <c:pt idx="12">
                  <c:v>Nov-24</c:v>
                </c:pt>
              </c:strCache>
            </c:strRef>
          </c:cat>
          <c:val>
            <c:numRef>
              <c:f>'graph data'!$B$10:$N$10</c:f>
              <c:numCache>
                <c:formatCode>0</c:formatCode>
                <c:ptCount val="13"/>
                <c:pt idx="0">
                  <c:v>139</c:v>
                </c:pt>
                <c:pt idx="1">
                  <c:v>126</c:v>
                </c:pt>
                <c:pt idx="2">
                  <c:v>126</c:v>
                </c:pt>
                <c:pt idx="3">
                  <c:v>115</c:v>
                </c:pt>
                <c:pt idx="4">
                  <c:v>107</c:v>
                </c:pt>
                <c:pt idx="5">
                  <c:v>100</c:v>
                </c:pt>
                <c:pt idx="6">
                  <c:v>88</c:v>
                </c:pt>
                <c:pt idx="7" formatCode="#,##0">
                  <c:v>80</c:v>
                </c:pt>
                <c:pt idx="8" formatCode="#,##0">
                  <c:v>80</c:v>
                </c:pt>
                <c:pt idx="9" formatCode="#,##0">
                  <c:v>78</c:v>
                </c:pt>
                <c:pt idx="10" formatCode="#,##0">
                  <c:v>79</c:v>
                </c:pt>
                <c:pt idx="11" formatCode="#,##0">
                  <c:v>64</c:v>
                </c:pt>
                <c:pt idx="12" formatCode="#,##0">
                  <c:v>66</c:v>
                </c:pt>
              </c:numCache>
            </c:numRef>
          </c:val>
          <c:smooth val="0"/>
          <c:extLst>
            <c:ext xmlns:c16="http://schemas.microsoft.com/office/drawing/2014/chart" uri="{C3380CC4-5D6E-409C-BE32-E72D297353CC}">
              <c16:uniqueId val="{00000001-E578-46E5-9D4A-B1691F7824E4}"/>
            </c:ext>
          </c:extLst>
        </c:ser>
        <c:ser>
          <c:idx val="2"/>
          <c:order val="2"/>
          <c:tx>
            <c:strRef>
              <c:f>'graph data'!$A$11</c:f>
              <c:strCache>
                <c:ptCount val="1"/>
                <c:pt idx="0">
                  <c:v>Incapacity</c:v>
                </c:pt>
              </c:strCache>
            </c:strRef>
          </c:tx>
          <c:spPr>
            <a:ln w="28575" cap="rnd">
              <a:solidFill>
                <a:schemeClr val="bg2">
                  <a:lumMod val="75000"/>
                </a:schemeClr>
              </a:solidFill>
              <a:round/>
            </a:ln>
            <a:effectLst/>
          </c:spPr>
          <c:marker>
            <c:symbol val="none"/>
          </c:marker>
          <c:cat>
            <c:strRef>
              <c:f>'graph data'!$B$8:$N$8</c:f>
              <c:strCache>
                <c:ptCount val="13"/>
                <c:pt idx="0">
                  <c:v>Nov-23​</c:v>
                </c:pt>
                <c:pt idx="1">
                  <c:v>Dec-23​</c:v>
                </c:pt>
                <c:pt idx="2">
                  <c:v>Jan-24</c:v>
                </c:pt>
                <c:pt idx="3">
                  <c:v>Feb-24</c:v>
                </c:pt>
                <c:pt idx="4">
                  <c:v>Mar-24</c:v>
                </c:pt>
                <c:pt idx="5">
                  <c:v>Apr-24</c:v>
                </c:pt>
                <c:pt idx="6">
                  <c:v>May-24</c:v>
                </c:pt>
                <c:pt idx="7">
                  <c:v>Jun-24</c:v>
                </c:pt>
                <c:pt idx="8">
                  <c:v>Jul-24</c:v>
                </c:pt>
                <c:pt idx="9">
                  <c:v>Aug-24</c:v>
                </c:pt>
                <c:pt idx="10">
                  <c:v>Sep-24</c:v>
                </c:pt>
                <c:pt idx="11">
                  <c:v>Oct-24</c:v>
                </c:pt>
                <c:pt idx="12">
                  <c:v>Nov-24</c:v>
                </c:pt>
              </c:strCache>
            </c:strRef>
          </c:cat>
          <c:val>
            <c:numRef>
              <c:f>'graph data'!$B$11:$N$11</c:f>
              <c:numCache>
                <c:formatCode>0</c:formatCode>
                <c:ptCount val="13"/>
                <c:pt idx="0">
                  <c:v>21</c:v>
                </c:pt>
                <c:pt idx="1">
                  <c:v>11</c:v>
                </c:pt>
                <c:pt idx="2">
                  <c:v>15</c:v>
                </c:pt>
                <c:pt idx="3">
                  <c:v>7</c:v>
                </c:pt>
                <c:pt idx="4">
                  <c:v>6</c:v>
                </c:pt>
                <c:pt idx="5">
                  <c:v>11</c:v>
                </c:pt>
                <c:pt idx="6">
                  <c:v>5</c:v>
                </c:pt>
                <c:pt idx="7" formatCode="#,##0">
                  <c:v>9</c:v>
                </c:pt>
                <c:pt idx="8" formatCode="#,##0">
                  <c:v>7</c:v>
                </c:pt>
                <c:pt idx="9" formatCode="#,##0">
                  <c:v>8</c:v>
                </c:pt>
                <c:pt idx="10" formatCode="#,##0">
                  <c:v>9</c:v>
                </c:pt>
                <c:pt idx="11" formatCode="#,##0">
                  <c:v>11</c:v>
                </c:pt>
                <c:pt idx="12" formatCode="#,##0">
                  <c:v>9</c:v>
                </c:pt>
              </c:numCache>
            </c:numRef>
          </c:val>
          <c:smooth val="0"/>
          <c:extLst>
            <c:ext xmlns:c16="http://schemas.microsoft.com/office/drawing/2014/chart" uri="{C3380CC4-5D6E-409C-BE32-E72D297353CC}">
              <c16:uniqueId val="{00000002-E578-46E5-9D4A-B1691F7824E4}"/>
            </c:ext>
          </c:extLst>
        </c:ser>
        <c:dLbls>
          <c:showLegendKey val="0"/>
          <c:showVal val="0"/>
          <c:showCatName val="0"/>
          <c:showSerName val="0"/>
          <c:showPercent val="0"/>
          <c:showBubbleSize val="0"/>
        </c:dLbls>
        <c:smooth val="0"/>
        <c:axId val="1014308864"/>
        <c:axId val="1014309848"/>
      </c:lineChart>
      <c:catAx>
        <c:axId val="1014308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9848"/>
        <c:crosses val="autoZero"/>
        <c:auto val="1"/>
        <c:lblAlgn val="ctr"/>
        <c:lblOffset val="100"/>
        <c:noMultiLvlLbl val="0"/>
      </c:catAx>
      <c:valAx>
        <c:axId val="1014309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8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Reversed" id="23">
  <a:schemeClr val="accent3"/>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52916</xdr:colOff>
      <xdr:row>0</xdr:row>
      <xdr:rowOff>52917</xdr:rowOff>
    </xdr:from>
    <xdr:to>
      <xdr:col>0</xdr:col>
      <xdr:colOff>4103686</xdr:colOff>
      <xdr:row>6</xdr:row>
      <xdr:rowOff>131846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2</xdr:col>
      <xdr:colOff>142875</xdr:colOff>
      <xdr:row>9</xdr:row>
      <xdr:rowOff>52386</xdr:rowOff>
    </xdr:from>
    <xdr:to>
      <xdr:col>11</xdr:col>
      <xdr:colOff>547688</xdr:colOff>
      <xdr:row>38</xdr:row>
      <xdr:rowOff>13230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972050" y="1766886"/>
          <a:ext cx="6243638" cy="64187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0">
              <a:solidFill>
                <a:schemeClr val="dk1"/>
              </a:solidFill>
              <a:effectLst/>
              <a:latin typeface="+mn-lt"/>
              <a:ea typeface="+mn-ea"/>
              <a:cs typeface="+mn-cs"/>
            </a:rPr>
            <a:t>Claims, service and liability provision statistics</a:t>
          </a:r>
        </a:p>
        <a:p>
          <a:endParaRPr lang="en-AU" sz="1100" b="1" i="0">
            <a:solidFill>
              <a:schemeClr val="dk1"/>
            </a:solidFill>
            <a:effectLst/>
            <a:latin typeface="+mn-lt"/>
            <a:ea typeface="+mn-ea"/>
            <a:cs typeface="+mn-cs"/>
          </a:endParaRPr>
        </a:p>
        <a:p>
          <a:r>
            <a:rPr lang="en-AU" sz="1100" b="0" i="0">
              <a:solidFill>
                <a:schemeClr val="dk1"/>
              </a:solidFill>
              <a:effectLst/>
              <a:latin typeface="+mn-lt"/>
              <a:ea typeface="+mn-ea"/>
              <a:cs typeface="+mn-cs"/>
            </a:rPr>
            <a:t>These</a:t>
          </a:r>
          <a:r>
            <a:rPr lang="en-AU" sz="1100" b="0" i="0" baseline="0">
              <a:solidFill>
                <a:schemeClr val="dk1"/>
              </a:solidFill>
              <a:effectLst/>
              <a:latin typeface="+mn-lt"/>
              <a:ea typeface="+mn-ea"/>
              <a:cs typeface="+mn-cs"/>
            </a:rPr>
            <a:t> worksheets </a:t>
          </a:r>
          <a:r>
            <a:rPr lang="en-AU" sz="1100" b="0" i="0">
              <a:solidFill>
                <a:schemeClr val="dk1"/>
              </a:solidFill>
              <a:effectLst/>
              <a:latin typeface="+mn-lt"/>
              <a:ea typeface="+mn-ea"/>
              <a:cs typeface="+mn-cs"/>
            </a:rPr>
            <a:t>provide an overview of the compensation claims processed under the:</a:t>
          </a:r>
        </a:p>
        <a:p>
          <a:r>
            <a:rPr lang="en-AU" sz="1100" b="0" i="0">
              <a:solidFill>
                <a:schemeClr val="dk1"/>
              </a:solidFill>
              <a:effectLst/>
              <a:latin typeface="+mn-lt"/>
              <a:ea typeface="+mn-ea"/>
              <a:cs typeface="+mn-cs"/>
            </a:rPr>
            <a:t>- </a:t>
          </a:r>
          <a:r>
            <a:rPr lang="en-AU" sz="1100" b="0" i="1">
              <a:solidFill>
                <a:schemeClr val="dk1"/>
              </a:solidFill>
              <a:effectLst/>
              <a:latin typeface="+mn-lt"/>
              <a:ea typeface="+mn-ea"/>
              <a:cs typeface="+mn-cs"/>
            </a:rPr>
            <a:t>Veterans’ Entitlements Act 1986</a:t>
          </a:r>
          <a:r>
            <a:rPr lang="en-AU" sz="1100" b="0" i="0">
              <a:solidFill>
                <a:schemeClr val="dk1"/>
              </a:solidFill>
              <a:effectLst/>
              <a:latin typeface="+mn-lt"/>
              <a:ea typeface="+mn-ea"/>
              <a:cs typeface="+mn-cs"/>
            </a:rPr>
            <a:t> (VEA), </a:t>
          </a:r>
        </a:p>
        <a:p>
          <a:r>
            <a:rPr lang="en-AU" sz="1100" b="0" i="0">
              <a:solidFill>
                <a:schemeClr val="dk1"/>
              </a:solidFill>
              <a:effectLst/>
              <a:latin typeface="+mn-lt"/>
              <a:ea typeface="+mn-ea"/>
              <a:cs typeface="+mn-cs"/>
            </a:rPr>
            <a:t>- </a:t>
          </a:r>
          <a:r>
            <a:rPr lang="en-AU" sz="1100" b="0" i="1">
              <a:solidFill>
                <a:schemeClr val="dk1"/>
              </a:solidFill>
              <a:effectLst/>
              <a:latin typeface="+mn-lt"/>
              <a:ea typeface="+mn-ea"/>
              <a:cs typeface="+mn-cs"/>
            </a:rPr>
            <a:t>Safety, Rehabilitation and Compensation (Defence-related Claims) Act 1988</a:t>
          </a:r>
          <a:r>
            <a:rPr lang="en-AU" sz="1100" b="0" i="0">
              <a:solidFill>
                <a:schemeClr val="dk1"/>
              </a:solidFill>
              <a:effectLst/>
              <a:latin typeface="+mn-lt"/>
              <a:ea typeface="+mn-ea"/>
              <a:cs typeface="+mn-cs"/>
            </a:rPr>
            <a:t> (DRCA), and</a:t>
          </a:r>
          <a:r>
            <a:rPr lang="en-AU" sz="1100" b="0" i="1">
              <a:solidFill>
                <a:schemeClr val="dk1"/>
              </a:solidFill>
              <a:effectLst/>
              <a:latin typeface="+mn-lt"/>
              <a:ea typeface="+mn-ea"/>
              <a:cs typeface="+mn-cs"/>
            </a:rPr>
            <a:t> </a:t>
          </a:r>
        </a:p>
        <a:p>
          <a:r>
            <a:rPr lang="en-AU" sz="1100" b="0" i="1">
              <a:solidFill>
                <a:schemeClr val="dk1"/>
              </a:solidFill>
              <a:effectLst/>
              <a:latin typeface="+mn-lt"/>
              <a:ea typeface="+mn-ea"/>
              <a:cs typeface="+mn-cs"/>
            </a:rPr>
            <a:t>- Military Rehabilitation and Compensation Act 2</a:t>
          </a:r>
          <a:r>
            <a:rPr lang="en-AU" sz="1100" b="0" i="0">
              <a:solidFill>
                <a:schemeClr val="dk1"/>
              </a:solidFill>
              <a:effectLst/>
              <a:latin typeface="+mn-lt"/>
              <a:ea typeface="+mn-ea"/>
              <a:cs typeface="+mn-cs"/>
            </a:rPr>
            <a:t>004 (MRCA).</a:t>
          </a:r>
        </a:p>
        <a:p>
          <a:endParaRPr lang="en-AU" sz="1100" b="0" i="0">
            <a:solidFill>
              <a:schemeClr val="dk1"/>
            </a:solidFill>
            <a:effectLst/>
            <a:latin typeface="+mn-lt"/>
            <a:ea typeface="+mn-ea"/>
            <a:cs typeface="+mn-cs"/>
          </a:endParaRPr>
        </a:p>
        <a:p>
          <a:r>
            <a:rPr lang="en-AU" sz="1100" b="1" i="0">
              <a:solidFill>
                <a:schemeClr val="dk1"/>
              </a:solidFill>
              <a:effectLst/>
              <a:latin typeface="+mn-lt"/>
              <a:ea typeface="+mn-ea"/>
              <a:cs typeface="+mn-cs"/>
            </a:rPr>
            <a:t>Reporting</a:t>
          </a:r>
          <a:r>
            <a:rPr lang="en-AU" sz="1100" b="1" i="0" baseline="0">
              <a:solidFill>
                <a:schemeClr val="dk1"/>
              </a:solidFill>
              <a:effectLst/>
              <a:latin typeface="+mn-lt"/>
              <a:ea typeface="+mn-ea"/>
              <a:cs typeface="+mn-cs"/>
            </a:rPr>
            <a:t> based on Service</a:t>
          </a:r>
        </a:p>
        <a:p>
          <a:r>
            <a:rPr lang="en-AU" sz="1100" b="0" i="0">
              <a:solidFill>
                <a:schemeClr val="dk1"/>
              </a:solidFill>
              <a:effectLst/>
              <a:latin typeface="+mn-lt"/>
              <a:ea typeface="+mn-ea"/>
              <a:cs typeface="+mn-cs"/>
            </a:rPr>
            <a:t>DVA has improved the reporting of liability claims received and on hand (VEA Disability Compensation Payment, and MRCA and DRCA Initial Liability) to better reflect the complexity of the claims lodged by veterans with service eligibility under two or more Acts. </a:t>
          </a:r>
          <a:endParaRPr lang="en-AU">
            <a:effectLst/>
          </a:endParaRP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Prior to 2021-22, claims received and on hand were reported separately under each of the Acts where the veteran’s service meant more than one Act may apply to their claim. This resulted in the </a:t>
          </a:r>
          <a:r>
            <a:rPr lang="en-AU" sz="1100" b="0" i="0" u="sng">
              <a:solidFill>
                <a:schemeClr val="dk1"/>
              </a:solidFill>
              <a:effectLst/>
              <a:latin typeface="+mn-lt"/>
              <a:ea typeface="+mn-ea"/>
              <a:cs typeface="+mn-cs"/>
            </a:rPr>
            <a:t>one claim being counted multiple times</a:t>
          </a:r>
          <a:r>
            <a:rPr lang="en-AU" sz="1100" b="0" i="0">
              <a:solidFill>
                <a:schemeClr val="dk1"/>
              </a:solidFill>
              <a:effectLst/>
              <a:latin typeface="+mn-lt"/>
              <a:ea typeface="+mn-ea"/>
              <a:cs typeface="+mn-cs"/>
            </a:rPr>
            <a:t> – potentially under MRCA, DRCA, and VEA. It was not until a decision was made on the claim that the actual Acts that applied were determined. </a:t>
          </a:r>
          <a:endParaRPr lang="en-AU">
            <a:effectLst/>
          </a:endParaRP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This contemporary reporting approach </a:t>
          </a:r>
          <a:r>
            <a:rPr lang="en-AU" sz="1100" b="0" i="0" u="sng">
              <a:solidFill>
                <a:schemeClr val="dk1"/>
              </a:solidFill>
              <a:effectLst/>
              <a:latin typeface="+mn-lt"/>
              <a:ea typeface="+mn-ea"/>
              <a:cs typeface="+mn-cs"/>
            </a:rPr>
            <a:t>counts claims only once</a:t>
          </a:r>
          <a:r>
            <a:rPr lang="en-AU" sz="1100" b="0" i="0">
              <a:solidFill>
                <a:schemeClr val="dk1"/>
              </a:solidFill>
              <a:effectLst/>
              <a:latin typeface="+mn-lt"/>
              <a:ea typeface="+mn-ea"/>
              <a:cs typeface="+mn-cs"/>
            </a:rPr>
            <a:t>, and instead distinguishes between those claims that may be ‘Dual Act’ (VEA and DRCA) or ‘Tri Act’ (VEA, DRCA and MRCA) based on the veteran’s service period.</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‘Dual Act’ represents those veterans who have service only prior to 1 July 2004 and may have their liability claims investigated under the VEA and/or the DRCA.</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‘Tri Act’ represents those veterans who have service both before and after 1 July 2004 and may have their claims investigated under two or all three Acts.</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The number of determinations is provided under each of the Acts. Where one claim is decided under 2 or more Acts, then that claim will be counted under each relevant Act based on the decision made.</a:t>
          </a:r>
          <a:endParaRPr lang="en-AU" sz="1100"/>
        </a:p>
        <a:p>
          <a:endParaRPr lang="en-AU" sz="1100"/>
        </a:p>
        <a:p>
          <a:r>
            <a:rPr lang="en-AU" sz="1100" b="1" baseline="0"/>
            <a:t>'DVA o</a:t>
          </a:r>
          <a:r>
            <a:rPr lang="en-AU" b="1"/>
            <a:t>fficer' </a:t>
          </a:r>
        </a:p>
        <a:p>
          <a:r>
            <a:rPr lang="en-AU" b="0"/>
            <a:t>This </a:t>
          </a:r>
          <a:r>
            <a:rPr lang="en-AU"/>
            <a:t>may be a Claims Support Officer (CSO), Delegate, Reviews Officer, or another appropriate officer. </a:t>
          </a:r>
          <a:endParaRPr lang="en-AU" sz="1100" baseline="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571711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303709</xdr:colOff>
      <xdr:row>6</xdr:row>
      <xdr:rowOff>131846</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1</xdr:col>
      <xdr:colOff>323849</xdr:colOff>
      <xdr:row>8</xdr:row>
      <xdr:rowOff>2118</xdr:rowOff>
    </xdr:from>
    <xdr:to>
      <xdr:col>9</xdr:col>
      <xdr:colOff>592666</xdr:colOff>
      <xdr:row>26</xdr:row>
      <xdr:rowOff>2117</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71711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36964</xdr:colOff>
      <xdr:row>6</xdr:row>
      <xdr:rowOff>131846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0</xdr:col>
      <xdr:colOff>84667</xdr:colOff>
      <xdr:row>13</xdr:row>
      <xdr:rowOff>119297</xdr:rowOff>
    </xdr:from>
    <xdr:to>
      <xdr:col>3</xdr:col>
      <xdr:colOff>533400</xdr:colOff>
      <xdr:row>21</xdr:row>
      <xdr:rowOff>133351</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84667" y="2643422"/>
          <a:ext cx="5925608" cy="15380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Note:  </a:t>
          </a:r>
        </a:p>
        <a:p>
          <a:r>
            <a:rPr lang="en-AU" sz="1100">
              <a:solidFill>
                <a:schemeClr val="dk1"/>
              </a:solidFill>
              <a:effectLst/>
              <a:latin typeface="+mn-lt"/>
              <a:ea typeface="+mn-ea"/>
              <a:cs typeface="+mn-cs"/>
            </a:rPr>
            <a:t>A claim is considered "being processed" when it has been allocated to a DVA officer for processing.</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A Claims Support Officer (CSO)</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will review information submitted with a new claim and information on file. For claims with information missing the CSO will</a:t>
          </a:r>
          <a:r>
            <a:rPr lang="en-AU" sz="1100" baseline="0">
              <a:solidFill>
                <a:schemeClr val="dk1"/>
              </a:solidFill>
              <a:effectLst/>
              <a:latin typeface="+mn-lt"/>
              <a:ea typeface="+mn-ea"/>
              <a:cs typeface="+mn-cs"/>
            </a:rPr>
            <a:t> liaise with the claimaint, and once ready will send the claim to a delegate for investigation and determination</a:t>
          </a:r>
          <a:r>
            <a:rPr lang="en-AU" sz="1100">
              <a:solidFill>
                <a:schemeClr val="dk1"/>
              </a:solidFill>
              <a:effectLst/>
              <a:latin typeface="+mn-lt"/>
              <a:ea typeface="+mn-ea"/>
              <a:cs typeface="+mn-cs"/>
            </a:rPr>
            <a:t>. If no additional information is required, the claim is transferred to the appropriate Delegate teams for investigation and to make a determination.</a:t>
          </a:r>
        </a:p>
      </xdr:txBody>
    </xdr:sp>
    <xdr:clientData/>
  </xdr:twoCellAnchor>
  <xdr:twoCellAnchor>
    <xdr:from>
      <xdr:col>4</xdr:col>
      <xdr:colOff>2116</xdr:colOff>
      <xdr:row>7</xdr:row>
      <xdr:rowOff>103717</xdr:rowOff>
    </xdr:from>
    <xdr:to>
      <xdr:col>12</xdr:col>
      <xdr:colOff>571500</xdr:colOff>
      <xdr:row>23</xdr:row>
      <xdr:rowOff>97366</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68</xdr:row>
      <xdr:rowOff>0</xdr:rowOff>
    </xdr:from>
    <xdr:to>
      <xdr:col>0</xdr:col>
      <xdr:colOff>304800</xdr:colOff>
      <xdr:row>69</xdr:row>
      <xdr:rowOff>113770</xdr:rowOff>
    </xdr:to>
    <xdr:sp macro="" textlink="">
      <xdr:nvSpPr>
        <xdr:cNvPr id="78849" name="AutoShape 1" descr="A graph of a number of people with different colored squares">
          <a:extLst>
            <a:ext uri="{FF2B5EF4-FFF2-40B4-BE49-F238E27FC236}">
              <a16:creationId xmlns:a16="http://schemas.microsoft.com/office/drawing/2014/main" id="{00000000-0008-0000-0300-000001340100}"/>
            </a:ext>
          </a:extLst>
        </xdr:cNvPr>
        <xdr:cNvSpPr>
          <a:spLocks noChangeAspect="1" noChangeArrowheads="1"/>
        </xdr:cNvSpPr>
      </xdr:nvSpPr>
      <xdr:spPr bwMode="auto">
        <a:xfrm>
          <a:off x="0" y="781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68792</xdr:colOff>
      <xdr:row>0</xdr:row>
      <xdr:rowOff>116416</xdr:rowOff>
    </xdr:from>
    <xdr:ext cx="4191177" cy="405432"/>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898092"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650046</xdr:colOff>
      <xdr:row>6</xdr:row>
      <xdr:rowOff>131846</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0</xdr:col>
      <xdr:colOff>2</xdr:colOff>
      <xdr:row>11</xdr:row>
      <xdr:rowOff>38100</xdr:rowOff>
    </xdr:from>
    <xdr:to>
      <xdr:col>1</xdr:col>
      <xdr:colOff>889001</xdr:colOff>
      <xdr:row>25</xdr:row>
      <xdr:rowOff>114300</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2" y="2070100"/>
          <a:ext cx="3884082" cy="241511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baseline="0">
              <a:solidFill>
                <a:schemeClr val="dk1"/>
              </a:solidFill>
              <a:effectLst/>
              <a:latin typeface="+mn-lt"/>
              <a:ea typeface="+mn-ea"/>
              <a:cs typeface="+mn-cs"/>
            </a:rPr>
            <a:t>Note:</a:t>
          </a: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Determinations </a:t>
          </a:r>
          <a:r>
            <a:rPr lang="en-AU" sz="1100" b="0" baseline="0">
              <a:solidFill>
                <a:schemeClr val="dk1"/>
              </a:solidFill>
              <a:effectLst/>
              <a:latin typeface="+mn-lt"/>
              <a:ea typeface="+mn-ea"/>
              <a:cs typeface="+mn-cs"/>
            </a:rPr>
            <a:t>report the outcome of a claim as defined by three Acts:</a:t>
          </a:r>
        </a:p>
        <a:p>
          <a:endParaRPr lang="en-AU" sz="1100" b="0" u="sng" baseline="0">
            <a:solidFill>
              <a:schemeClr val="dk1"/>
            </a:solidFill>
            <a:effectLst/>
            <a:latin typeface="+mn-lt"/>
            <a:ea typeface="+mn-ea"/>
            <a:cs typeface="+mn-cs"/>
          </a:endParaRPr>
        </a:p>
        <a:p>
          <a:r>
            <a:rPr lang="en-AU" sz="1100" b="0" u="sng" baseline="0">
              <a:solidFill>
                <a:schemeClr val="dk1"/>
              </a:solidFill>
              <a:effectLst/>
              <a:latin typeface="+mn-lt"/>
              <a:ea typeface="+mn-ea"/>
              <a:cs typeface="+mn-cs"/>
            </a:rPr>
            <a:t>For Initial Liability claims only</a:t>
          </a:r>
          <a:r>
            <a:rPr lang="en-AU" sz="1100" b="0" baseline="0">
              <a:solidFill>
                <a:schemeClr val="dk1"/>
              </a:solidFill>
              <a:effectLst/>
              <a:latin typeface="+mn-lt"/>
              <a:ea typeface="+mn-ea"/>
              <a:cs typeface="+mn-cs"/>
            </a:rPr>
            <a:t>, the number of determinations is not the same as the number of claims completed. IL can have multiple conditions that are determined under multiple Acts. For example, a single claim can have accepted "right knee" condition under MRCA, and accepted "mental health" condition under DRCA, and both conditions rejected under VEA. This would be counted as three determinations. </a:t>
          </a:r>
        </a:p>
        <a:p>
          <a:endParaRPr lang="en-AU" sz="1100" b="0" u="sng" baseline="0">
            <a:solidFill>
              <a:schemeClr val="dk1"/>
            </a:solidFill>
            <a:effectLst/>
            <a:latin typeface="+mn-lt"/>
            <a:ea typeface="+mn-ea"/>
            <a:cs typeface="+mn-cs"/>
          </a:endParaRPr>
        </a:p>
        <a:p>
          <a:r>
            <a:rPr lang="en-AU" sz="1100" b="0" u="sng" baseline="0">
              <a:solidFill>
                <a:schemeClr val="dk1"/>
              </a:solidFill>
              <a:effectLst/>
              <a:latin typeface="+mn-lt"/>
              <a:ea typeface="+mn-ea"/>
              <a:cs typeface="+mn-cs"/>
            </a:rPr>
            <a:t>All other claims </a:t>
          </a:r>
          <a:r>
            <a:rPr lang="en-AU" sz="1100" b="0" baseline="0">
              <a:solidFill>
                <a:schemeClr val="dk1"/>
              </a:solidFill>
              <a:effectLst/>
              <a:latin typeface="+mn-lt"/>
              <a:ea typeface="+mn-ea"/>
              <a:cs typeface="+mn-cs"/>
            </a:rPr>
            <a:t>are reported as a single determination.</a:t>
          </a:r>
          <a:endParaRPr lang="en-AU" sz="1100" baseline="0"/>
        </a:p>
        <a:p>
          <a:endParaRPr lang="en-AU" sz="1100" baseline="0"/>
        </a:p>
      </xdr:txBody>
    </xdr:sp>
    <xdr:clientData/>
  </xdr:twoCellAnchor>
  <xdr:twoCellAnchor>
    <xdr:from>
      <xdr:col>2</xdr:col>
      <xdr:colOff>78310</xdr:colOff>
      <xdr:row>9</xdr:row>
      <xdr:rowOff>116414</xdr:rowOff>
    </xdr:from>
    <xdr:to>
      <xdr:col>10</xdr:col>
      <xdr:colOff>0</xdr:colOff>
      <xdr:row>25</xdr:row>
      <xdr:rowOff>97366</xdr:rowOff>
    </xdr:to>
    <xdr:graphicFrame macro="">
      <xdr:nvGraphicFramePr>
        <xdr:cNvPr id="2" name="Chart 1">
          <a:extLst>
            <a:ext uri="{FF2B5EF4-FFF2-40B4-BE49-F238E27FC236}">
              <a16:creationId xmlns:a16="http://schemas.microsoft.com/office/drawing/2014/main" id="{5C08AB3B-1914-4C29-A1A1-055FD0543E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84667</xdr:colOff>
      <xdr:row>9</xdr:row>
      <xdr:rowOff>87840</xdr:rowOff>
    </xdr:from>
    <xdr:to>
      <xdr:col>18</xdr:col>
      <xdr:colOff>591607</xdr:colOff>
      <xdr:row>25</xdr:row>
      <xdr:rowOff>77258</xdr:rowOff>
    </xdr:to>
    <xdr:graphicFrame macro="">
      <xdr:nvGraphicFramePr>
        <xdr:cNvPr id="5" name="Chart 4">
          <a:extLst>
            <a:ext uri="{FF2B5EF4-FFF2-40B4-BE49-F238E27FC236}">
              <a16:creationId xmlns:a16="http://schemas.microsoft.com/office/drawing/2014/main" id="{7B27ED7E-B64A-44DF-B33A-551E477D0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5078942"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1</xdr:col>
      <xdr:colOff>305328</xdr:colOff>
      <xdr:row>6</xdr:row>
      <xdr:rowOff>133963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oneCellAnchor>
    <xdr:from>
      <xdr:col>19</xdr:col>
      <xdr:colOff>95250</xdr:colOff>
      <xdr:row>43</xdr:row>
      <xdr:rowOff>85725</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1487150" y="293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0</xdr:col>
      <xdr:colOff>45604</xdr:colOff>
      <xdr:row>13</xdr:row>
      <xdr:rowOff>102659</xdr:rowOff>
    </xdr:from>
    <xdr:to>
      <xdr:col>0</xdr:col>
      <xdr:colOff>4019550</xdr:colOff>
      <xdr:row>22</xdr:row>
      <xdr:rowOff>127000</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45604" y="2494492"/>
          <a:ext cx="3973946" cy="1643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Note:</a:t>
          </a:r>
          <a:r>
            <a:rPr lang="en-AU" sz="1100" baseline="0"/>
            <a:t> The figures in the tables below are the average processing time for claims determined in that month/year, not the number of claims.</a:t>
          </a:r>
        </a:p>
        <a:p>
          <a:endParaRPr lang="en-AU" sz="1100" baseline="0"/>
        </a:p>
        <a:p>
          <a:r>
            <a:rPr lang="en-AU" sz="1100" baseline="0"/>
            <a:t>All timeliness measures are in calendar days - includes weekends, public holidays.</a:t>
          </a:r>
        </a:p>
        <a:p>
          <a:endParaRPr lang="en-AU" sz="1100" baseline="0"/>
        </a:p>
        <a:p>
          <a:r>
            <a:rPr lang="en-AU" sz="1100" baseline="0"/>
            <a:t>For Initial Liability claims the determination date is when all conditions have been determined.</a:t>
          </a:r>
        </a:p>
        <a:p>
          <a:endParaRPr lang="en-AU" sz="1100" baseline="0"/>
        </a:p>
      </xdr:txBody>
    </xdr:sp>
    <xdr:clientData/>
  </xdr:twoCellAnchor>
  <xdr:oneCellAnchor>
    <xdr:from>
      <xdr:col>19</xdr:col>
      <xdr:colOff>95250</xdr:colOff>
      <xdr:row>46</xdr:row>
      <xdr:rowOff>85725</xdr:rowOff>
    </xdr:from>
    <xdr:ext cx="184731" cy="264560"/>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12630150" y="8829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1</xdr:col>
      <xdr:colOff>135465</xdr:colOff>
      <xdr:row>7</xdr:row>
      <xdr:rowOff>93132</xdr:rowOff>
    </xdr:from>
    <xdr:to>
      <xdr:col>8</xdr:col>
      <xdr:colOff>253999</xdr:colOff>
      <xdr:row>22</xdr:row>
      <xdr:rowOff>63499</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0</xdr:colOff>
      <xdr:row>73</xdr:row>
      <xdr:rowOff>85725</xdr:rowOff>
    </xdr:from>
    <xdr:ext cx="184731" cy="264560"/>
    <xdr:sp macro="" textlink="">
      <xdr:nvSpPr>
        <xdr:cNvPr id="4" name="TextBox 3">
          <a:extLst>
            <a:ext uri="{FF2B5EF4-FFF2-40B4-BE49-F238E27FC236}">
              <a16:creationId xmlns:a16="http://schemas.microsoft.com/office/drawing/2014/main" id="{D92AC75D-80EF-4746-AA80-26F98273F52F}"/>
            </a:ext>
          </a:extLst>
        </xdr:cNvPr>
        <xdr:cNvSpPr txBox="1"/>
      </xdr:nvSpPr>
      <xdr:spPr>
        <a:xfrm>
          <a:off x="16425333" y="87640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73</xdr:row>
      <xdr:rowOff>85725</xdr:rowOff>
    </xdr:from>
    <xdr:ext cx="184731" cy="264560"/>
    <xdr:sp macro="" textlink="">
      <xdr:nvSpPr>
        <xdr:cNvPr id="5" name="TextBox 4">
          <a:extLst>
            <a:ext uri="{FF2B5EF4-FFF2-40B4-BE49-F238E27FC236}">
              <a16:creationId xmlns:a16="http://schemas.microsoft.com/office/drawing/2014/main" id="{7E8F9997-9AB5-47D6-A4E8-4D2549573007}"/>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73</xdr:row>
      <xdr:rowOff>85725</xdr:rowOff>
    </xdr:from>
    <xdr:ext cx="184731" cy="264560"/>
    <xdr:sp macro="" textlink="">
      <xdr:nvSpPr>
        <xdr:cNvPr id="10" name="TextBox 9">
          <a:extLst>
            <a:ext uri="{FF2B5EF4-FFF2-40B4-BE49-F238E27FC236}">
              <a16:creationId xmlns:a16="http://schemas.microsoft.com/office/drawing/2014/main" id="{060C8D06-E6E7-40AC-9752-90E65E6D2F98}"/>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73</xdr:row>
      <xdr:rowOff>85725</xdr:rowOff>
    </xdr:from>
    <xdr:ext cx="184731" cy="264560"/>
    <xdr:sp macro="" textlink="">
      <xdr:nvSpPr>
        <xdr:cNvPr id="11" name="TextBox 10">
          <a:extLst>
            <a:ext uri="{FF2B5EF4-FFF2-40B4-BE49-F238E27FC236}">
              <a16:creationId xmlns:a16="http://schemas.microsoft.com/office/drawing/2014/main" id="{66960938-9DF9-4194-AECA-AAD88BA81C5E}"/>
            </a:ext>
          </a:extLst>
        </xdr:cNvPr>
        <xdr:cNvSpPr txBox="1"/>
      </xdr:nvSpPr>
      <xdr:spPr>
        <a:xfrm>
          <a:off x="10339917"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11</xdr:col>
      <xdr:colOff>68792</xdr:colOff>
      <xdr:row>2</xdr:row>
      <xdr:rowOff>6879</xdr:rowOff>
    </xdr:from>
    <xdr:ext cx="4598458" cy="405432"/>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0736792" y="368829"/>
          <a:ext cx="4598458"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7</xdr:colOff>
      <xdr:row>0</xdr:row>
      <xdr:rowOff>76200</xdr:rowOff>
    </xdr:from>
    <xdr:to>
      <xdr:col>2</xdr:col>
      <xdr:colOff>182013</xdr:colOff>
      <xdr:row>6</xdr:row>
      <xdr:rowOff>150367</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7" y="76200"/>
          <a:ext cx="4346015" cy="1166367"/>
        </a:xfrm>
        <a:prstGeom prst="rect">
          <a:avLst/>
        </a:prstGeom>
      </xdr:spPr>
    </xdr:pic>
    <xdr:clientData/>
  </xdr:twoCellAnchor>
  <xdr:twoCellAnchor>
    <xdr:from>
      <xdr:col>1</xdr:col>
      <xdr:colOff>123825</xdr:colOff>
      <xdr:row>7</xdr:row>
      <xdr:rowOff>49741</xdr:rowOff>
    </xdr:from>
    <xdr:to>
      <xdr:col>9</xdr:col>
      <xdr:colOff>582084</xdr:colOff>
      <xdr:row>21</xdr:row>
      <xdr:rowOff>104775</xdr:rowOff>
    </xdr:to>
    <xdr:graphicFrame macro="">
      <xdr:nvGraphicFramePr>
        <xdr:cNvPr id="8" name="Chart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733636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3</xdr:col>
      <xdr:colOff>294218</xdr:colOff>
      <xdr:row>6</xdr:row>
      <xdr:rowOff>133963</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2</xdr:col>
      <xdr:colOff>77256</xdr:colOff>
      <xdr:row>7</xdr:row>
      <xdr:rowOff>85719</xdr:rowOff>
    </xdr:from>
    <xdr:to>
      <xdr:col>15</xdr:col>
      <xdr:colOff>590550</xdr:colOff>
      <xdr:row>24</xdr:row>
      <xdr:rowOff>114300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15</xdr:col>
      <xdr:colOff>10582</xdr:colOff>
      <xdr:row>0</xdr:row>
      <xdr:rowOff>46566</xdr:rowOff>
    </xdr:from>
    <xdr:to>
      <xdr:col>22</xdr:col>
      <xdr:colOff>603249</xdr:colOff>
      <xdr:row>14</xdr:row>
      <xdr:rowOff>179917</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xdr:colOff>
      <xdr:row>15</xdr:row>
      <xdr:rowOff>99483</xdr:rowOff>
    </xdr:from>
    <xdr:to>
      <xdr:col>23</xdr:col>
      <xdr:colOff>0</xdr:colOff>
      <xdr:row>29</xdr:row>
      <xdr:rowOff>95250</xdr:rowOff>
    </xdr:to>
    <xdr:graphicFrame macro="">
      <xdr:nvGraphicFramePr>
        <xdr:cNvPr id="3" name="Chart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10584</xdr:colOff>
      <xdr:row>30</xdr:row>
      <xdr:rowOff>25400</xdr:rowOff>
    </xdr:from>
    <xdr:to>
      <xdr:col>23</xdr:col>
      <xdr:colOff>21167</xdr:colOff>
      <xdr:row>43</xdr:row>
      <xdr:rowOff>116417</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201083</xdr:colOff>
      <xdr:row>26</xdr:row>
      <xdr:rowOff>14816</xdr:rowOff>
    </xdr:from>
    <xdr:to>
      <xdr:col>6</xdr:col>
      <xdr:colOff>529166</xdr:colOff>
      <xdr:row>44</xdr:row>
      <xdr:rowOff>190499</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529167</xdr:colOff>
      <xdr:row>52</xdr:row>
      <xdr:rowOff>46566</xdr:rowOff>
    </xdr:from>
    <xdr:to>
      <xdr:col>12</xdr:col>
      <xdr:colOff>370417</xdr:colOff>
      <xdr:row>63</xdr:row>
      <xdr:rowOff>74083</xdr:rowOff>
    </xdr:to>
    <xdr:graphicFrame macro="">
      <xdr:nvGraphicFramePr>
        <xdr:cNvPr id="8" name="Chart 7">
          <a:extLst>
            <a:ext uri="{FF2B5EF4-FFF2-40B4-BE49-F238E27FC236}">
              <a16:creationId xmlns:a16="http://schemas.microsoft.com/office/drawing/2014/main" id="{1E1FDDEC-BFA4-57F9-C1AF-89669C8E4A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74083</xdr:colOff>
      <xdr:row>52</xdr:row>
      <xdr:rowOff>42335</xdr:rowOff>
    </xdr:from>
    <xdr:to>
      <xdr:col>5</xdr:col>
      <xdr:colOff>63500</xdr:colOff>
      <xdr:row>63</xdr:row>
      <xdr:rowOff>74085</xdr:rowOff>
    </xdr:to>
    <xdr:graphicFrame macro="">
      <xdr:nvGraphicFramePr>
        <xdr:cNvPr id="9" name="Chart 8">
          <a:extLst>
            <a:ext uri="{FF2B5EF4-FFF2-40B4-BE49-F238E27FC236}">
              <a16:creationId xmlns:a16="http://schemas.microsoft.com/office/drawing/2014/main" id="{43FADB37-F2F7-4869-9747-73597AB98A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agovau.sharepoint.com/Users/QUNKLM/Desktop/Copy%20of%20Copy%20of%20Copy%20of%2012%20-%20June%202021%20Client%20Benefits%20National%20Summary%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MO_W_DASH_NEW (3)"/>
      <sheetName val="Allocation Dashboard"/>
      <sheetName val="Waterfall Dash"/>
      <sheetName val="MO_W_DASHBOARD (2)"/>
      <sheetName val="MO_W_Median_DASHBOARD"/>
      <sheetName val="EMB_W_DASHBOARD"/>
      <sheetName val="W_Data"/>
      <sheetName val="DASHBOARD"/>
      <sheetName val="QA"/>
      <sheetName val="EMB DASHBOARD"/>
      <sheetName val="DASHBOARD (2)"/>
      <sheetName val="EMB DASHBOARD - Allocated"/>
      <sheetName val="VEA DP Summary"/>
      <sheetName val="VEA WW Summary"/>
      <sheetName val="MRCA IL Summary"/>
      <sheetName val="DRCA IL Summary"/>
      <sheetName val="MRCA PI Summary"/>
      <sheetName val="DRCA PI Summary"/>
      <sheetName val="INCAP Summary"/>
      <sheetName val="Backlog Reduction Summary"/>
      <sheetName val="Sheet4"/>
      <sheetName val="CBP Summary"/>
      <sheetName val="PI Backlog Tracking (2)"/>
      <sheetName val="Internal Reviews"/>
      <sheetName val="External Reviews &amp; SAM"/>
      <sheetName val="Accounts"/>
      <sheetName val="Graph Data"/>
      <sheetName val="M_Control_Ref"/>
      <sheetName val="IS Data"/>
      <sheetName val="Income Support Summary 1"/>
      <sheetName val="DHOAS"/>
      <sheetName val="Income Support Summary 2"/>
      <sheetName val="Income Support 1"/>
      <sheetName val="Income Support Claims"/>
      <sheetName val="Sheet1"/>
      <sheetName val="Primary Claims Detail"/>
      <sheetName val="Prim Claims Graphs"/>
      <sheetName val="PI &amp; Incap Detail"/>
      <sheetName val="PI &amp; Incap Graphs"/>
      <sheetName val="Graph Notes"/>
      <sheetName val="Reviews &amp; Recons"/>
      <sheetName val="FYTD Comparision"/>
      <sheetName val="Base Data"/>
      <sheetName val="Compens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zoomScale="80" zoomScaleNormal="80" workbookViewId="0">
      <selection activeCell="L21" sqref="L21"/>
    </sheetView>
  </sheetViews>
  <sheetFormatPr defaultColWidth="9.1328125" defaultRowHeight="14.25" x14ac:dyDescent="0.45"/>
  <cols>
    <col min="1" max="1" width="63.265625" style="4" customWidth="1"/>
    <col min="2" max="5" width="9.1328125" style="4"/>
    <col min="6" max="6" width="10.3984375" style="4" customWidth="1"/>
    <col min="7" max="7" width="13.1328125" style="4" customWidth="1"/>
    <col min="8" max="11" width="9.1328125" style="4"/>
    <col min="12" max="12" width="14.3984375" style="4" customWidth="1"/>
    <col min="13" max="16384" width="9.1328125" style="4"/>
  </cols>
  <sheetData>
    <row r="1" spans="1:19" s="2" customFormat="1" x14ac:dyDescent="0.45">
      <c r="A1" s="1"/>
      <c r="B1" s="178"/>
      <c r="C1" s="178"/>
      <c r="D1" s="178"/>
      <c r="E1" s="178"/>
      <c r="F1" s="178"/>
      <c r="G1" s="178"/>
      <c r="H1" s="178"/>
      <c r="I1" s="178"/>
      <c r="J1" s="178"/>
      <c r="K1" s="178"/>
      <c r="L1" s="178"/>
      <c r="M1" s="179"/>
      <c r="N1" s="179"/>
      <c r="O1" s="179"/>
      <c r="P1" s="179"/>
      <c r="Q1" s="179"/>
      <c r="R1" s="179"/>
    </row>
    <row r="2" spans="1:19" s="2" customFormat="1" x14ac:dyDescent="0.45">
      <c r="A2" s="1"/>
      <c r="B2" s="178"/>
      <c r="C2" s="178"/>
      <c r="D2" s="178"/>
      <c r="E2" s="178"/>
      <c r="F2" s="178"/>
      <c r="G2" s="178"/>
      <c r="H2" s="178"/>
      <c r="I2" s="178"/>
      <c r="J2" s="178"/>
      <c r="K2" s="178"/>
      <c r="L2" s="178"/>
      <c r="M2" s="179"/>
      <c r="N2" s="179"/>
      <c r="O2" s="179"/>
      <c r="P2" s="179"/>
      <c r="Q2" s="179"/>
      <c r="R2" s="179"/>
    </row>
    <row r="3" spans="1:19" s="2" customFormat="1" x14ac:dyDescent="0.45">
      <c r="A3" s="1"/>
      <c r="B3" s="178"/>
      <c r="C3" s="178"/>
      <c r="D3" s="178"/>
      <c r="E3" s="178"/>
      <c r="F3" s="178"/>
      <c r="G3" s="178"/>
      <c r="H3" s="178"/>
      <c r="I3" s="178"/>
      <c r="J3" s="178"/>
      <c r="K3" s="178"/>
      <c r="L3" s="178"/>
      <c r="M3" s="179"/>
      <c r="N3" s="179"/>
      <c r="O3" s="179"/>
      <c r="P3" s="179"/>
      <c r="Q3" s="179"/>
      <c r="R3" s="179"/>
    </row>
    <row r="4" spans="1:19" s="2" customFormat="1" x14ac:dyDescent="0.45">
      <c r="A4" s="1"/>
      <c r="B4" s="178"/>
      <c r="C4" s="178"/>
      <c r="D4" s="178"/>
      <c r="E4" s="178"/>
      <c r="F4" s="178"/>
      <c r="G4" s="178"/>
      <c r="H4" s="178"/>
      <c r="I4" s="178"/>
      <c r="J4" s="178"/>
      <c r="K4" s="178"/>
      <c r="L4" s="178"/>
      <c r="M4" s="179"/>
      <c r="N4" s="179"/>
      <c r="O4" s="179"/>
      <c r="P4" s="179"/>
      <c r="Q4" s="179"/>
      <c r="R4" s="179"/>
    </row>
    <row r="5" spans="1:19" s="2" customFormat="1" x14ac:dyDescent="0.45">
      <c r="A5" s="1"/>
      <c r="B5" s="178"/>
      <c r="C5" s="178"/>
      <c r="D5" s="178"/>
      <c r="E5" s="178"/>
      <c r="F5" s="178"/>
      <c r="G5" s="178"/>
      <c r="H5" s="178"/>
      <c r="I5" s="178"/>
      <c r="J5" s="178"/>
      <c r="K5" s="178"/>
      <c r="L5" s="178"/>
      <c r="M5" s="179"/>
      <c r="N5" s="179"/>
      <c r="O5" s="179"/>
      <c r="P5" s="179"/>
      <c r="Q5" s="179"/>
      <c r="R5" s="179"/>
    </row>
    <row r="6" spans="1:19" s="2" customFormat="1" x14ac:dyDescent="0.45">
      <c r="A6" s="180"/>
      <c r="B6" s="181"/>
      <c r="C6" s="181"/>
      <c r="D6" s="181"/>
      <c r="E6" s="181"/>
      <c r="F6" s="181"/>
      <c r="G6" s="181"/>
      <c r="H6" s="181"/>
      <c r="I6" s="181"/>
      <c r="J6" s="181"/>
      <c r="K6" s="181"/>
      <c r="L6" s="181"/>
      <c r="M6" s="179"/>
      <c r="N6" s="179"/>
      <c r="O6" s="179"/>
      <c r="P6" s="179"/>
      <c r="Q6" s="179"/>
      <c r="R6" s="179"/>
      <c r="S6" s="12"/>
    </row>
    <row r="7" spans="1:19" s="2" customFormat="1" x14ac:dyDescent="0.45">
      <c r="A7" s="180"/>
      <c r="B7" s="181"/>
      <c r="C7" s="181"/>
      <c r="D7" s="181"/>
      <c r="E7" s="181"/>
      <c r="F7" s="181"/>
      <c r="G7" s="181"/>
      <c r="H7" s="181"/>
      <c r="I7" s="181"/>
      <c r="J7" s="181"/>
      <c r="K7" s="181"/>
      <c r="L7" s="181"/>
      <c r="M7" s="179"/>
      <c r="N7" s="179"/>
      <c r="O7" s="179"/>
      <c r="P7" s="179"/>
      <c r="Q7" s="179"/>
      <c r="R7" s="179"/>
      <c r="S7" s="12"/>
    </row>
    <row r="8" spans="1:19" x14ac:dyDescent="0.45">
      <c r="L8" s="190">
        <v>45626</v>
      </c>
    </row>
    <row r="10" spans="1:19" x14ac:dyDescent="0.45">
      <c r="A10" s="182" t="s">
        <v>0</v>
      </c>
      <c r="B10" s="183"/>
    </row>
    <row r="11" spans="1:19" x14ac:dyDescent="0.45">
      <c r="A11" s="184" t="s">
        <v>1</v>
      </c>
      <c r="B11" s="183"/>
    </row>
    <row r="12" spans="1:19" x14ac:dyDescent="0.45">
      <c r="A12" s="6" t="s">
        <v>2</v>
      </c>
      <c r="B12" s="61"/>
    </row>
    <row r="13" spans="1:19" x14ac:dyDescent="0.45">
      <c r="A13" s="6" t="s">
        <v>3</v>
      </c>
      <c r="B13" s="61"/>
    </row>
    <row r="14" spans="1:19" x14ac:dyDescent="0.45">
      <c r="A14" s="8" t="s">
        <v>4</v>
      </c>
      <c r="B14" s="61"/>
    </row>
    <row r="16" spans="1:19" x14ac:dyDescent="0.45">
      <c r="A16" s="182" t="s">
        <v>5</v>
      </c>
      <c r="B16" s="183"/>
      <c r="C16" s="4" t="s">
        <v>6</v>
      </c>
    </row>
    <row r="17" spans="1:3" x14ac:dyDescent="0.45">
      <c r="A17" s="184" t="s">
        <v>7</v>
      </c>
      <c r="B17" s="183"/>
    </row>
    <row r="18" spans="1:3" x14ac:dyDescent="0.45">
      <c r="A18" s="6" t="s">
        <v>8</v>
      </c>
      <c r="B18" s="61"/>
    </row>
    <row r="19" spans="1:3" x14ac:dyDescent="0.45">
      <c r="A19" s="6" t="s">
        <v>9</v>
      </c>
      <c r="B19" s="61"/>
    </row>
    <row r="20" spans="1:3" x14ac:dyDescent="0.45">
      <c r="A20" s="6" t="s">
        <v>10</v>
      </c>
      <c r="B20" s="61"/>
    </row>
    <row r="21" spans="1:3" x14ac:dyDescent="0.45">
      <c r="A21" s="6" t="s">
        <v>11</v>
      </c>
      <c r="B21" s="61"/>
      <c r="C21" s="4" t="s">
        <v>6</v>
      </c>
    </row>
    <row r="23" spans="1:3" x14ac:dyDescent="0.45">
      <c r="A23" s="182" t="s">
        <v>12</v>
      </c>
      <c r="B23" s="183" t="s">
        <v>6</v>
      </c>
    </row>
    <row r="24" spans="1:3" ht="30" customHeight="1" x14ac:dyDescent="0.45">
      <c r="A24" s="205" t="s">
        <v>13</v>
      </c>
      <c r="B24" s="205"/>
    </row>
    <row r="25" spans="1:3" x14ac:dyDescent="0.45">
      <c r="A25" s="142" t="s">
        <v>14</v>
      </c>
      <c r="B25" s="61"/>
    </row>
    <row r="26" spans="1:3" x14ac:dyDescent="0.45">
      <c r="A26" s="142" t="s">
        <v>15</v>
      </c>
      <c r="B26" s="61"/>
    </row>
    <row r="28" spans="1:3" x14ac:dyDescent="0.45">
      <c r="A28" s="182" t="s">
        <v>16</v>
      </c>
      <c r="B28" s="183"/>
    </row>
    <row r="29" spans="1:3" ht="60" customHeight="1" x14ac:dyDescent="0.45">
      <c r="A29" s="205" t="s">
        <v>17</v>
      </c>
      <c r="B29" s="205"/>
      <c r="C29" s="185"/>
    </row>
    <row r="30" spans="1:3" x14ac:dyDescent="0.45">
      <c r="A30" s="186" t="s">
        <v>18</v>
      </c>
      <c r="B30" s="61"/>
    </row>
    <row r="31" spans="1:3" x14ac:dyDescent="0.45">
      <c r="A31" s="6" t="s">
        <v>19</v>
      </c>
      <c r="B31" s="61"/>
    </row>
    <row r="32" spans="1:3" ht="14.45" customHeight="1" x14ac:dyDescent="0.45">
      <c r="A32" s="109" t="s">
        <v>20</v>
      </c>
      <c r="B32" s="61"/>
    </row>
    <row r="33" spans="1:2" ht="14.45" customHeight="1" x14ac:dyDescent="0.45">
      <c r="A33" s="109" t="s">
        <v>21</v>
      </c>
      <c r="B33" s="61"/>
    </row>
    <row r="35" spans="1:2" x14ac:dyDescent="0.45">
      <c r="A35" s="182" t="s">
        <v>22</v>
      </c>
      <c r="B35" s="183" t="s">
        <v>6</v>
      </c>
    </row>
    <row r="36" spans="1:2" x14ac:dyDescent="0.45">
      <c r="A36" s="205" t="s">
        <v>23</v>
      </c>
      <c r="B36" s="205"/>
    </row>
    <row r="37" spans="1:2" x14ac:dyDescent="0.45">
      <c r="A37" s="6" t="s">
        <v>24</v>
      </c>
      <c r="B37" s="61"/>
    </row>
    <row r="38" spans="1:2" x14ac:dyDescent="0.45">
      <c r="A38" s="109" t="s">
        <v>25</v>
      </c>
      <c r="B38" s="61"/>
    </row>
    <row r="39" spans="1:2" x14ac:dyDescent="0.45">
      <c r="A39" s="109" t="s">
        <v>26</v>
      </c>
      <c r="B39" s="61"/>
    </row>
    <row r="40" spans="1:2" x14ac:dyDescent="0.45">
      <c r="A40" s="6" t="s">
        <v>27</v>
      </c>
      <c r="B40" s="61"/>
    </row>
    <row r="41" spans="1:2" x14ac:dyDescent="0.45">
      <c r="A41" s="109" t="s">
        <v>28</v>
      </c>
      <c r="B41" s="61"/>
    </row>
    <row r="42" spans="1:2" x14ac:dyDescent="0.45">
      <c r="A42" s="186"/>
      <c r="B42" s="85"/>
    </row>
    <row r="43" spans="1:2" x14ac:dyDescent="0.45">
      <c r="A43" s="182" t="s">
        <v>29</v>
      </c>
      <c r="B43" s="183"/>
    </row>
    <row r="44" spans="1:2" x14ac:dyDescent="0.45">
      <c r="A44" s="206" t="s">
        <v>30</v>
      </c>
      <c r="B44" s="206"/>
    </row>
    <row r="45" spans="1:2" x14ac:dyDescent="0.45">
      <c r="A45" s="62" t="s">
        <v>31</v>
      </c>
      <c r="B45" s="61"/>
    </row>
    <row r="46" spans="1:2" x14ac:dyDescent="0.45">
      <c r="A46" s="62" t="s">
        <v>32</v>
      </c>
      <c r="B46" s="61"/>
    </row>
    <row r="47" spans="1:2" x14ac:dyDescent="0.45">
      <c r="A47" s="62"/>
      <c r="B47" s="61"/>
    </row>
    <row r="48" spans="1:2" x14ac:dyDescent="0.45">
      <c r="A48" s="187"/>
    </row>
    <row r="49" spans="3:8" x14ac:dyDescent="0.45">
      <c r="C49" s="188"/>
      <c r="D49" s="188"/>
      <c r="E49" s="188"/>
      <c r="F49" s="188"/>
      <c r="G49" s="188"/>
      <c r="H49" s="188"/>
    </row>
    <row r="50" spans="3:8" ht="14.25" customHeight="1" x14ac:dyDescent="0.45"/>
  </sheetData>
  <sheetProtection algorithmName="SHA-512" hashValue="CtNPj+0Sk9gCHoC3XrEPhDIhyA3s2ilV7AIkL5t94hSWs813zn7ctXn1WKwajuWhPT8ABIRP24QYslVlsd5Rxw==" saltValue="X5IpR0i6D0HHJMGsneuSKw==" spinCount="100000" sheet="1" objects="1" scenarios="1"/>
  <mergeCells count="4">
    <mergeCell ref="A24:B24"/>
    <mergeCell ref="A36:B36"/>
    <mergeCell ref="A29:B29"/>
    <mergeCell ref="A44:B44"/>
  </mergeCells>
  <hyperlinks>
    <hyperlink ref="A45" location="'Acceptance Rates '!Condition_Acceptance_Rates" display="Condition Acceptance Rates" xr:uid="{00000000-0004-0000-0000-000000000000}"/>
    <hyperlink ref="A46" location="Claim_Acceptance_Rates" display="Claim Acceptance Rates" xr:uid="{00000000-0004-0000-0000-000001000000}"/>
    <hyperlink ref="A12" location="Incoming_Claims" display="Incoming claims - Net claims received" xr:uid="{00000000-0004-0000-0000-000002000000}"/>
    <hyperlink ref="A13" location="Unallocated_claims" display="Unallocated claims" xr:uid="{00000000-0004-0000-0000-000003000000}"/>
    <hyperlink ref="A14" location="Age_distribution_of_claims_unallocated​__Calendar_days" display="Age distribution of unallocated claims​" xr:uid="{00000000-0004-0000-0000-000004000000}"/>
    <hyperlink ref="A18" location="Claims_being_Processed​" display="Claims being Processed​" xr:uid="{00000000-0004-0000-0000-000005000000}"/>
    <hyperlink ref="A19" location="'Claims Being Processed'!Age_distribution_of_Claims_being_processed​" display="Age distribution of claims being processed​" xr:uid="{00000000-0004-0000-0000-000006000000}"/>
    <hyperlink ref="A20" location="'Claims Being Processed'!Claims_on_hand​_1" display="Claims on hand​" xr:uid="{00000000-0004-0000-0000-000007000000}"/>
    <hyperlink ref="A21" location="'Claims Being Processed'!Age_distribution_of_all_claims_on_hand​" display="Age distribution of claims on hand​" xr:uid="{00000000-0004-0000-0000-000008000000}"/>
    <hyperlink ref="A25" location="Determinations!Determinations___Claims​" display="Claim Determinations" xr:uid="{00000000-0004-0000-0000-000009000000}"/>
    <hyperlink ref="A26" location="Determinations!Age_distribution_of_Determinations_2" display="Age distribution of Determinations​" xr:uid="{00000000-0004-0000-0000-00000A000000}"/>
    <hyperlink ref="A31" location="Time_with_a_DVA_officer" display="with a DVA Officer" xr:uid="{00000000-0004-0000-0000-00000B000000}"/>
    <hyperlink ref="A32" location="'Time Taken to Process'!Total_Time_taken_to_Process" display="to process - CLAIMS" xr:uid="{00000000-0004-0000-0000-00000C000000}"/>
    <hyperlink ref="A33" location="'Time Taken to Process'!Total_time_to_process___Conditions" display="to process - CONDITIONS" xr:uid="{00000000-0004-0000-0000-00000D000000}"/>
    <hyperlink ref="A41" location="Conditions!Condition__determined_1" display="Conditions Determined" xr:uid="{00000000-0004-0000-0000-00000E000000}"/>
    <hyperlink ref="A37" location="Incoming_Conditions" display="Incoming Conditions - Net Conditions Received" xr:uid="{00000000-0004-0000-0000-00000F000000}"/>
    <hyperlink ref="A39" location="Conditions!Conditions_being_processed_by_an" display="Conditions Being Processed" xr:uid="{00000000-0004-0000-0000-000010000000}"/>
    <hyperlink ref="A38" location="Conditions!Conditions_unallocated" display="Conditions Unallocated" xr:uid="{00000000-0004-0000-0000-000011000000}"/>
    <hyperlink ref="A40" location="Conditions!Conditions_On_hand" display="Conditions On Hand" xr:uid="{00000000-0004-0000-0000-000012000000}"/>
    <hyperlink ref="A30" location="'Time Taken to Process'!Time_taken_to_allocate" display="to allocate" xr:uid="{00000000-0004-0000-0000-000013000000}"/>
  </hyperlinks>
  <pageMargins left="0.7" right="0.7" top="0.75" bottom="0.75" header="0.3" footer="0.3"/>
  <pageSetup paperSize="9"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AU111"/>
  <sheetViews>
    <sheetView topLeftCell="A27" zoomScale="90" zoomScaleNormal="90" workbookViewId="0">
      <selection activeCell="A47" sqref="A47"/>
    </sheetView>
  </sheetViews>
  <sheetFormatPr defaultColWidth="9.1328125" defaultRowHeight="14.25" x14ac:dyDescent="0.45"/>
  <cols>
    <col min="1" max="1" width="45.59765625" style="4" customWidth="1"/>
    <col min="2" max="4" width="11.73046875" style="4" customWidth="1"/>
    <col min="5" max="18" width="9.1328125" style="4" customWidth="1"/>
    <col min="19" max="20" width="11.1328125" style="4" customWidth="1"/>
    <col min="21" max="16384" width="9.1328125" style="4"/>
  </cols>
  <sheetData>
    <row r="1" spans="1:19" s="2" customFormat="1" x14ac:dyDescent="0.45">
      <c r="A1" s="1"/>
      <c r="B1" s="1"/>
      <c r="C1" s="1"/>
      <c r="D1" s="1"/>
      <c r="E1" s="1"/>
      <c r="F1" s="1"/>
      <c r="G1" s="1"/>
      <c r="H1" s="1"/>
      <c r="I1" s="1"/>
      <c r="J1" s="1"/>
      <c r="K1" s="1"/>
      <c r="L1" s="1"/>
      <c r="M1" s="1"/>
      <c r="N1" s="1"/>
      <c r="O1" s="1"/>
      <c r="P1" s="1"/>
      <c r="Q1" s="1"/>
      <c r="R1" s="1"/>
      <c r="S1" s="1"/>
    </row>
    <row r="2" spans="1:19" s="2" customFormat="1" x14ac:dyDescent="0.45">
      <c r="A2" s="1"/>
      <c r="B2" s="1"/>
      <c r="C2" s="1"/>
      <c r="D2" s="1"/>
      <c r="E2" s="1"/>
      <c r="F2" s="1"/>
      <c r="G2" s="1"/>
      <c r="H2" s="1"/>
      <c r="I2" s="1"/>
      <c r="J2" s="1"/>
      <c r="K2" s="1"/>
      <c r="L2" s="1"/>
      <c r="M2" s="1"/>
      <c r="N2" s="1"/>
      <c r="O2" s="1"/>
      <c r="P2" s="1"/>
      <c r="Q2" s="1"/>
      <c r="R2" s="1"/>
      <c r="S2" s="1"/>
    </row>
    <row r="3" spans="1:19" s="2" customFormat="1" x14ac:dyDescent="0.45">
      <c r="A3" s="1"/>
      <c r="B3" s="1"/>
      <c r="C3" s="1"/>
      <c r="D3" s="1"/>
      <c r="E3" s="1"/>
      <c r="F3" s="1"/>
      <c r="G3" s="1"/>
      <c r="H3" s="1"/>
      <c r="I3" s="1"/>
      <c r="J3" s="1"/>
      <c r="K3" s="1"/>
      <c r="L3" s="1"/>
      <c r="M3" s="1"/>
      <c r="N3" s="1"/>
      <c r="O3" s="1"/>
      <c r="P3" s="1"/>
      <c r="Q3" s="1"/>
      <c r="R3" s="1"/>
      <c r="S3" s="1"/>
    </row>
    <row r="4" spans="1:19" s="2" customFormat="1" x14ac:dyDescent="0.45">
      <c r="A4" s="1"/>
      <c r="B4" s="1"/>
      <c r="C4" s="1"/>
      <c r="D4" s="1"/>
      <c r="E4" s="1"/>
      <c r="F4" s="1"/>
      <c r="G4" s="1"/>
      <c r="H4" s="1"/>
      <c r="I4" s="1"/>
      <c r="J4" s="1"/>
      <c r="K4" s="1"/>
      <c r="L4" s="1"/>
      <c r="M4" s="1"/>
      <c r="N4" s="1"/>
      <c r="O4" s="1"/>
      <c r="P4" s="1"/>
      <c r="Q4" s="1"/>
      <c r="R4" s="1"/>
      <c r="S4" s="1"/>
    </row>
    <row r="5" spans="1:19" s="2" customFormat="1" x14ac:dyDescent="0.45">
      <c r="A5" s="1"/>
      <c r="B5" s="1"/>
      <c r="C5" s="1"/>
      <c r="D5" s="1"/>
      <c r="E5" s="1"/>
      <c r="F5" s="1"/>
      <c r="G5" s="1"/>
      <c r="H5" s="1"/>
      <c r="I5" s="1"/>
      <c r="J5" s="1"/>
      <c r="K5" s="1"/>
      <c r="L5" s="1"/>
      <c r="M5" s="1"/>
      <c r="N5" s="1"/>
      <c r="O5" s="1"/>
      <c r="P5" s="1"/>
      <c r="Q5" s="1"/>
      <c r="R5" s="1"/>
      <c r="S5" s="1"/>
    </row>
    <row r="6" spans="1:19" s="2" customFormat="1" x14ac:dyDescent="0.45">
      <c r="A6" s="3"/>
      <c r="B6" s="3"/>
      <c r="C6" s="3"/>
      <c r="D6" s="3"/>
      <c r="E6" s="3"/>
      <c r="F6" s="3"/>
      <c r="G6" s="3"/>
      <c r="H6" s="3"/>
      <c r="I6" s="3"/>
      <c r="J6" s="3"/>
      <c r="K6" s="3"/>
      <c r="L6" s="3"/>
      <c r="M6" s="1"/>
      <c r="N6" s="1"/>
      <c r="O6" s="1"/>
      <c r="P6" s="1"/>
      <c r="Q6" s="1"/>
      <c r="R6" s="1"/>
      <c r="S6" s="1"/>
    </row>
    <row r="7" spans="1:19" s="2" customFormat="1" x14ac:dyDescent="0.45">
      <c r="A7" s="3"/>
      <c r="B7" s="3"/>
      <c r="C7" s="3"/>
      <c r="D7" s="3"/>
      <c r="E7" s="3"/>
      <c r="F7" s="3"/>
      <c r="G7" s="3"/>
      <c r="H7" s="3"/>
      <c r="I7" s="3"/>
      <c r="J7" s="3"/>
      <c r="K7" s="3"/>
      <c r="L7" s="3"/>
      <c r="M7" s="1"/>
      <c r="N7" s="1"/>
      <c r="O7" s="1"/>
      <c r="P7" s="1"/>
      <c r="Q7" s="1"/>
      <c r="R7" s="1"/>
      <c r="S7" s="1"/>
    </row>
    <row r="8" spans="1:19" x14ac:dyDescent="0.45">
      <c r="S8" s="190">
        <v>45626</v>
      </c>
    </row>
    <row r="9" spans="1:19" ht="18" x14ac:dyDescent="0.55000000000000004">
      <c r="A9" s="5" t="s">
        <v>33</v>
      </c>
    </row>
    <row r="10" spans="1:19" x14ac:dyDescent="0.45">
      <c r="A10" s="6" t="s">
        <v>2</v>
      </c>
    </row>
    <row r="11" spans="1:19" x14ac:dyDescent="0.45">
      <c r="A11" s="6" t="s">
        <v>3</v>
      </c>
      <c r="L11" s="7"/>
    </row>
    <row r="12" spans="1:19" x14ac:dyDescent="0.45">
      <c r="A12" s="8" t="s">
        <v>4</v>
      </c>
    </row>
    <row r="13" spans="1:19" x14ac:dyDescent="0.45">
      <c r="F13" s="4" t="s">
        <v>6</v>
      </c>
    </row>
    <row r="14" spans="1:19" x14ac:dyDescent="0.45">
      <c r="A14" s="9"/>
      <c r="C14" s="4" t="s">
        <v>6</v>
      </c>
    </row>
    <row r="15" spans="1:19" x14ac:dyDescent="0.45">
      <c r="C15" s="4" t="s">
        <v>6</v>
      </c>
    </row>
    <row r="16" spans="1:19" x14ac:dyDescent="0.45">
      <c r="F16" s="4" t="s">
        <v>6</v>
      </c>
    </row>
    <row r="23" spans="1:47" x14ac:dyDescent="0.45">
      <c r="A23" s="10" t="s">
        <v>6</v>
      </c>
    </row>
    <row r="28" spans="1:47" s="2" customFormat="1" ht="15" customHeight="1" x14ac:dyDescent="0.45">
      <c r="A28" s="11" t="s">
        <v>34</v>
      </c>
      <c r="B28" s="211" t="s">
        <v>35</v>
      </c>
      <c r="C28" s="211" t="s">
        <v>36</v>
      </c>
      <c r="D28" s="211" t="s">
        <v>216</v>
      </c>
      <c r="E28" s="209">
        <v>45231</v>
      </c>
      <c r="F28" s="209">
        <v>45261</v>
      </c>
      <c r="G28" s="209">
        <v>45292</v>
      </c>
      <c r="H28" s="209">
        <v>45323</v>
      </c>
      <c r="I28" s="209">
        <v>45352</v>
      </c>
      <c r="J28" s="209">
        <v>45383</v>
      </c>
      <c r="K28" s="209">
        <v>45413</v>
      </c>
      <c r="L28" s="209">
        <v>45444</v>
      </c>
      <c r="M28" s="209">
        <v>45474</v>
      </c>
      <c r="N28" s="209">
        <v>45505</v>
      </c>
      <c r="O28" s="209">
        <v>45536</v>
      </c>
      <c r="P28" s="209">
        <v>45566</v>
      </c>
      <c r="Q28" s="209">
        <v>45597</v>
      </c>
      <c r="R28" s="227" t="s">
        <v>37</v>
      </c>
      <c r="S28" s="227" t="s">
        <v>38</v>
      </c>
      <c r="T28" s="225" t="s">
        <v>39</v>
      </c>
      <c r="Z28" s="12"/>
      <c r="AA28" s="12"/>
      <c r="AB28" s="12"/>
      <c r="AC28" s="12"/>
      <c r="AD28" s="12"/>
      <c r="AE28" s="12"/>
      <c r="AF28" s="12"/>
      <c r="AG28" s="12"/>
      <c r="AH28" s="12"/>
      <c r="AI28" s="12"/>
      <c r="AJ28" s="12"/>
      <c r="AK28" s="12"/>
      <c r="AL28" s="12"/>
      <c r="AM28" s="12"/>
      <c r="AN28" s="12"/>
      <c r="AO28" s="12"/>
      <c r="AP28" s="12"/>
      <c r="AQ28" s="12"/>
      <c r="AR28" s="12"/>
      <c r="AS28" s="12"/>
      <c r="AT28" s="12"/>
      <c r="AU28" s="12"/>
    </row>
    <row r="29" spans="1:47" s="2" customFormat="1" ht="27.75" customHeight="1" x14ac:dyDescent="0.4">
      <c r="A29" s="13" t="s">
        <v>40</v>
      </c>
      <c r="B29" s="212"/>
      <c r="C29" s="212"/>
      <c r="D29" s="212"/>
      <c r="E29" s="210"/>
      <c r="F29" s="210"/>
      <c r="G29" s="210"/>
      <c r="H29" s="210"/>
      <c r="I29" s="210"/>
      <c r="J29" s="210"/>
      <c r="K29" s="210"/>
      <c r="L29" s="210"/>
      <c r="M29" s="210"/>
      <c r="N29" s="210"/>
      <c r="O29" s="210"/>
      <c r="P29" s="210"/>
      <c r="Q29" s="210"/>
      <c r="R29" s="228"/>
      <c r="S29" s="228"/>
      <c r="T29" s="226"/>
      <c r="V29" s="14" t="s">
        <v>6</v>
      </c>
      <c r="W29" s="2" t="s">
        <v>6</v>
      </c>
      <c r="Z29" s="12"/>
      <c r="AA29" s="12"/>
      <c r="AB29" s="12"/>
      <c r="AC29" s="12"/>
      <c r="AD29" s="12"/>
      <c r="AE29" s="12"/>
      <c r="AF29" s="12"/>
      <c r="AG29" s="12"/>
      <c r="AH29" s="12"/>
      <c r="AI29" s="12"/>
      <c r="AJ29" s="12"/>
      <c r="AK29" s="12"/>
      <c r="AL29" s="12"/>
      <c r="AM29" s="12"/>
      <c r="AN29" s="12"/>
      <c r="AO29" s="12"/>
      <c r="AP29" s="12"/>
      <c r="AQ29" s="12"/>
      <c r="AR29" s="12"/>
      <c r="AS29" s="12"/>
      <c r="AT29" s="12"/>
      <c r="AU29" s="12"/>
    </row>
    <row r="30" spans="1:47" s="2" customFormat="1" x14ac:dyDescent="0.45">
      <c r="A30" s="15" t="s">
        <v>41</v>
      </c>
      <c r="B30" s="16">
        <v>2524</v>
      </c>
      <c r="C30" s="16">
        <v>2169</v>
      </c>
      <c r="D30" s="16">
        <v>2163</v>
      </c>
      <c r="E30" s="17">
        <v>180</v>
      </c>
      <c r="F30" s="17">
        <v>132</v>
      </c>
      <c r="G30" s="17">
        <v>135</v>
      </c>
      <c r="H30" s="17">
        <v>178</v>
      </c>
      <c r="I30" s="17">
        <v>200</v>
      </c>
      <c r="J30" s="17">
        <v>207</v>
      </c>
      <c r="K30" s="17">
        <v>270</v>
      </c>
      <c r="L30" s="17">
        <v>235</v>
      </c>
      <c r="M30" s="17">
        <v>243</v>
      </c>
      <c r="N30" s="17">
        <v>240</v>
      </c>
      <c r="O30" s="17">
        <v>210</v>
      </c>
      <c r="P30" s="17">
        <v>226</v>
      </c>
      <c r="Q30" s="17">
        <v>233</v>
      </c>
      <c r="R30" s="16">
        <f>SUM(M30:Q30)</f>
        <v>1152</v>
      </c>
      <c r="S30" s="16">
        <v>806</v>
      </c>
      <c r="T30" s="18">
        <f t="shared" ref="T30:T43" si="0">IF(S30&gt;0,(R30-S30)/S30,"")</f>
        <v>0.4292803970223325</v>
      </c>
      <c r="AA30" s="12"/>
      <c r="AB30" s="12"/>
      <c r="AC30" s="12"/>
      <c r="AD30" s="12"/>
      <c r="AE30" s="12"/>
      <c r="AF30" s="12"/>
      <c r="AG30" s="12"/>
      <c r="AH30" s="12"/>
      <c r="AI30" s="12"/>
      <c r="AJ30" s="12"/>
      <c r="AK30" s="12"/>
      <c r="AL30" s="12"/>
      <c r="AM30" s="12"/>
      <c r="AN30" s="12"/>
      <c r="AO30" s="12"/>
      <c r="AP30" s="12"/>
      <c r="AQ30" s="12"/>
      <c r="AR30" s="12"/>
      <c r="AS30" s="12"/>
      <c r="AT30" s="12"/>
      <c r="AU30" s="12"/>
    </row>
    <row r="31" spans="1:47" s="2" customFormat="1" x14ac:dyDescent="0.45">
      <c r="A31" s="15" t="s">
        <v>42</v>
      </c>
      <c r="B31" s="16">
        <v>18852</v>
      </c>
      <c r="C31" s="16">
        <v>20499</v>
      </c>
      <c r="D31" s="16">
        <v>23648</v>
      </c>
      <c r="E31" s="17">
        <v>2342</v>
      </c>
      <c r="F31" s="17">
        <v>1423</v>
      </c>
      <c r="G31" s="17">
        <v>1787</v>
      </c>
      <c r="H31" s="17">
        <v>1830</v>
      </c>
      <c r="I31" s="17">
        <v>2099</v>
      </c>
      <c r="J31" s="17">
        <v>2312</v>
      </c>
      <c r="K31" s="17">
        <v>2595</v>
      </c>
      <c r="L31" s="17">
        <v>2372</v>
      </c>
      <c r="M31" s="17">
        <v>2561</v>
      </c>
      <c r="N31" s="17">
        <v>2471</v>
      </c>
      <c r="O31" s="17">
        <v>2309</v>
      </c>
      <c r="P31" s="17">
        <v>2478</v>
      </c>
      <c r="Q31" s="17">
        <v>2323</v>
      </c>
      <c r="R31" s="16">
        <f t="shared" ref="R31:R43" si="1">SUM(M31:Q31)</f>
        <v>12142</v>
      </c>
      <c r="S31" s="16">
        <v>9230</v>
      </c>
      <c r="T31" s="18">
        <f t="shared" si="0"/>
        <v>0.3154929577464789</v>
      </c>
      <c r="Z31" s="12"/>
      <c r="AA31" s="12"/>
      <c r="AB31" s="12"/>
      <c r="AC31" s="12"/>
      <c r="AD31" s="12"/>
      <c r="AE31" s="12"/>
      <c r="AF31" s="12"/>
      <c r="AG31" s="12"/>
      <c r="AH31" s="12"/>
      <c r="AI31" s="12"/>
      <c r="AJ31" s="12"/>
      <c r="AK31" s="12"/>
      <c r="AL31" s="12"/>
      <c r="AM31" s="12"/>
      <c r="AN31" s="12"/>
      <c r="AO31" s="12"/>
      <c r="AP31" s="12"/>
      <c r="AQ31" s="12"/>
      <c r="AR31" s="12"/>
      <c r="AS31" s="12"/>
      <c r="AT31" s="12"/>
      <c r="AU31" s="12"/>
    </row>
    <row r="32" spans="1:47" s="2" customFormat="1" x14ac:dyDescent="0.45">
      <c r="A32" s="15" t="s">
        <v>43</v>
      </c>
      <c r="B32" s="16">
        <v>3237</v>
      </c>
      <c r="C32" s="16">
        <v>1546</v>
      </c>
      <c r="D32" s="16">
        <v>1740</v>
      </c>
      <c r="E32" s="17">
        <v>163</v>
      </c>
      <c r="F32" s="17">
        <v>119</v>
      </c>
      <c r="G32" s="17">
        <v>117</v>
      </c>
      <c r="H32" s="17">
        <v>129</v>
      </c>
      <c r="I32" s="17">
        <v>121</v>
      </c>
      <c r="J32" s="17">
        <v>162</v>
      </c>
      <c r="K32" s="17">
        <v>183</v>
      </c>
      <c r="L32" s="17">
        <v>131</v>
      </c>
      <c r="M32" s="17">
        <v>164</v>
      </c>
      <c r="N32" s="17">
        <v>204</v>
      </c>
      <c r="O32" s="17">
        <v>177</v>
      </c>
      <c r="P32" s="17">
        <v>178</v>
      </c>
      <c r="Q32" s="17">
        <v>169</v>
      </c>
      <c r="R32" s="16">
        <f t="shared" si="1"/>
        <v>892</v>
      </c>
      <c r="S32" s="16">
        <v>778</v>
      </c>
      <c r="T32" s="18">
        <f t="shared" si="0"/>
        <v>0.14652956298200515</v>
      </c>
      <c r="Z32" s="12"/>
      <c r="AA32" s="12"/>
      <c r="AB32" s="12"/>
      <c r="AC32" s="12"/>
      <c r="AD32" s="12"/>
      <c r="AE32" s="12"/>
      <c r="AF32" s="12"/>
      <c r="AG32" s="12"/>
      <c r="AH32" s="12"/>
      <c r="AI32" s="12"/>
      <c r="AJ32" s="12"/>
      <c r="AK32" s="12"/>
      <c r="AL32" s="12"/>
      <c r="AM32" s="12"/>
      <c r="AN32" s="12"/>
      <c r="AO32" s="12"/>
      <c r="AP32" s="12"/>
      <c r="AQ32" s="12"/>
      <c r="AR32" s="12"/>
      <c r="AS32" s="12"/>
      <c r="AT32" s="12"/>
      <c r="AU32" s="12"/>
    </row>
    <row r="33" spans="1:47" s="2" customFormat="1" x14ac:dyDescent="0.45">
      <c r="A33" s="15" t="s">
        <v>44</v>
      </c>
      <c r="B33" s="16">
        <v>2492</v>
      </c>
      <c r="C33" s="16">
        <v>2741</v>
      </c>
      <c r="D33" s="16">
        <v>2252</v>
      </c>
      <c r="E33" s="17">
        <v>213</v>
      </c>
      <c r="F33" s="17">
        <v>145</v>
      </c>
      <c r="G33" s="17">
        <v>180</v>
      </c>
      <c r="H33" s="17">
        <v>196</v>
      </c>
      <c r="I33" s="17">
        <v>242</v>
      </c>
      <c r="J33" s="17">
        <v>264</v>
      </c>
      <c r="K33" s="17">
        <v>294</v>
      </c>
      <c r="L33" s="17">
        <v>302</v>
      </c>
      <c r="M33" s="17">
        <v>300</v>
      </c>
      <c r="N33" s="17">
        <v>239</v>
      </c>
      <c r="O33" s="17">
        <v>177</v>
      </c>
      <c r="P33" s="17">
        <v>199</v>
      </c>
      <c r="Q33" s="17">
        <v>251</v>
      </c>
      <c r="R33" s="16">
        <f t="shared" si="1"/>
        <v>1166</v>
      </c>
      <c r="S33" s="16">
        <v>629</v>
      </c>
      <c r="T33" s="18">
        <f t="shared" si="0"/>
        <v>0.8537360890302067</v>
      </c>
      <c r="Z33" s="12"/>
      <c r="AA33" s="12"/>
      <c r="AB33" s="12"/>
      <c r="AC33" s="12"/>
      <c r="AD33" s="12"/>
      <c r="AE33" s="12"/>
      <c r="AF33" s="12"/>
      <c r="AG33" s="12"/>
      <c r="AH33" s="12"/>
      <c r="AI33" s="12"/>
      <c r="AJ33" s="12"/>
      <c r="AK33" s="12"/>
      <c r="AL33" s="12"/>
      <c r="AM33" s="12"/>
      <c r="AN33" s="12"/>
      <c r="AO33" s="12"/>
      <c r="AP33" s="12"/>
      <c r="AQ33" s="12"/>
      <c r="AR33" s="12"/>
      <c r="AS33" s="12"/>
      <c r="AT33" s="12"/>
      <c r="AU33" s="12"/>
    </row>
    <row r="34" spans="1:47" s="2" customFormat="1" x14ac:dyDescent="0.45">
      <c r="A34" s="15" t="s">
        <v>45</v>
      </c>
      <c r="B34" s="16">
        <v>12761</v>
      </c>
      <c r="C34" s="16">
        <v>13847</v>
      </c>
      <c r="D34" s="16">
        <v>15164</v>
      </c>
      <c r="E34" s="17">
        <v>1495</v>
      </c>
      <c r="F34" s="17">
        <v>971</v>
      </c>
      <c r="G34" s="17">
        <v>1119</v>
      </c>
      <c r="H34" s="17">
        <v>1134</v>
      </c>
      <c r="I34" s="17">
        <v>1274</v>
      </c>
      <c r="J34" s="17">
        <v>1390</v>
      </c>
      <c r="K34" s="17">
        <v>1637</v>
      </c>
      <c r="L34" s="17">
        <v>1484</v>
      </c>
      <c r="M34" s="17">
        <v>1417</v>
      </c>
      <c r="N34" s="17">
        <v>1554</v>
      </c>
      <c r="O34" s="17">
        <v>1394</v>
      </c>
      <c r="P34" s="17">
        <v>1554</v>
      </c>
      <c r="Q34" s="17">
        <v>1508</v>
      </c>
      <c r="R34" s="16">
        <f t="shared" si="1"/>
        <v>7427</v>
      </c>
      <c r="S34" s="16">
        <v>6155</v>
      </c>
      <c r="T34" s="18">
        <f t="shared" si="0"/>
        <v>0.20666125101543462</v>
      </c>
      <c r="Z34" s="12"/>
      <c r="AA34" s="12"/>
      <c r="AB34" s="12"/>
      <c r="AC34" s="12"/>
      <c r="AD34" s="12"/>
      <c r="AE34" s="12"/>
      <c r="AF34" s="12"/>
      <c r="AG34" s="12"/>
      <c r="AH34" s="12"/>
      <c r="AI34" s="12"/>
      <c r="AJ34" s="12"/>
      <c r="AK34" s="12"/>
      <c r="AL34" s="12"/>
      <c r="AM34" s="12"/>
      <c r="AN34" s="12"/>
      <c r="AO34" s="12"/>
      <c r="AP34" s="12"/>
      <c r="AQ34" s="12"/>
      <c r="AR34" s="12"/>
      <c r="AS34" s="12"/>
      <c r="AT34" s="12"/>
      <c r="AU34" s="12"/>
    </row>
    <row r="35" spans="1:47" s="2" customFormat="1" x14ac:dyDescent="0.45">
      <c r="A35" s="15" t="s">
        <v>46</v>
      </c>
      <c r="B35" s="16">
        <v>1566</v>
      </c>
      <c r="C35" s="16">
        <v>1555</v>
      </c>
      <c r="D35" s="16">
        <v>1809</v>
      </c>
      <c r="E35" s="17">
        <v>166</v>
      </c>
      <c r="F35" s="17">
        <v>107</v>
      </c>
      <c r="G35" s="17">
        <v>107</v>
      </c>
      <c r="H35" s="17">
        <v>163</v>
      </c>
      <c r="I35" s="17">
        <v>137</v>
      </c>
      <c r="J35" s="17">
        <v>144</v>
      </c>
      <c r="K35" s="17">
        <v>193</v>
      </c>
      <c r="L35" s="17">
        <v>149</v>
      </c>
      <c r="M35" s="17">
        <v>160</v>
      </c>
      <c r="N35" s="17">
        <v>172</v>
      </c>
      <c r="O35" s="17">
        <v>127</v>
      </c>
      <c r="P35" s="17">
        <v>161</v>
      </c>
      <c r="Q35" s="17">
        <v>158</v>
      </c>
      <c r="R35" s="16">
        <f t="shared" si="1"/>
        <v>778</v>
      </c>
      <c r="S35" s="16">
        <v>809</v>
      </c>
      <c r="T35" s="18">
        <f t="shared" si="0"/>
        <v>-3.8318912237330034E-2</v>
      </c>
      <c r="Z35" s="12"/>
      <c r="AA35" s="12"/>
      <c r="AB35" s="12"/>
      <c r="AC35" s="12"/>
      <c r="AD35" s="12"/>
      <c r="AE35" s="12"/>
      <c r="AF35" s="12"/>
      <c r="AG35" s="12"/>
      <c r="AH35" s="12"/>
      <c r="AI35" s="12"/>
      <c r="AJ35" s="12"/>
      <c r="AK35" s="12"/>
      <c r="AL35" s="12"/>
      <c r="AM35" s="12"/>
      <c r="AN35" s="12"/>
      <c r="AO35" s="12"/>
      <c r="AP35" s="12"/>
      <c r="AQ35" s="12"/>
      <c r="AR35" s="12"/>
      <c r="AS35" s="12"/>
      <c r="AT35" s="12"/>
      <c r="AU35" s="12"/>
    </row>
    <row r="36" spans="1:47" s="2" customFormat="1" x14ac:dyDescent="0.45">
      <c r="A36" s="19" t="s">
        <v>47</v>
      </c>
      <c r="B36" s="20">
        <f t="shared" ref="B36:K36" si="2">SUM(B30:B35)</f>
        <v>41432</v>
      </c>
      <c r="C36" s="20">
        <f t="shared" si="2"/>
        <v>42357</v>
      </c>
      <c r="D36" s="20">
        <f t="shared" si="2"/>
        <v>46776</v>
      </c>
      <c r="E36" s="20">
        <f t="shared" si="2"/>
        <v>4559</v>
      </c>
      <c r="F36" s="20">
        <f t="shared" si="2"/>
        <v>2897</v>
      </c>
      <c r="G36" s="20">
        <f t="shared" si="2"/>
        <v>3445</v>
      </c>
      <c r="H36" s="20">
        <f t="shared" si="2"/>
        <v>3630</v>
      </c>
      <c r="I36" s="20">
        <f t="shared" si="2"/>
        <v>4073</v>
      </c>
      <c r="J36" s="20">
        <f t="shared" si="2"/>
        <v>4479</v>
      </c>
      <c r="K36" s="20">
        <f t="shared" si="2"/>
        <v>5172</v>
      </c>
      <c r="L36" s="20">
        <f t="shared" ref="L36" si="3">SUM(L30:L35)</f>
        <v>4673</v>
      </c>
      <c r="M36" s="20">
        <f>SUM(M30:M35)</f>
        <v>4845</v>
      </c>
      <c r="N36" s="20">
        <f>SUM(N30:N35)</f>
        <v>4880</v>
      </c>
      <c r="O36" s="20">
        <f>SUM(O30:O35)</f>
        <v>4394</v>
      </c>
      <c r="P36" s="20">
        <f>SUM(P30:P35)</f>
        <v>4796</v>
      </c>
      <c r="Q36" s="20">
        <f>SUM(Q30:Q35)</f>
        <v>4642</v>
      </c>
      <c r="R36" s="20">
        <f t="shared" si="1"/>
        <v>23557</v>
      </c>
      <c r="S36" s="20">
        <v>18407</v>
      </c>
      <c r="T36" s="21">
        <f t="shared" si="0"/>
        <v>0.2797848644537404</v>
      </c>
      <c r="Z36" s="12"/>
      <c r="AA36" s="12"/>
      <c r="AB36" s="12"/>
      <c r="AC36" s="12"/>
      <c r="AD36" s="12"/>
      <c r="AE36" s="12"/>
      <c r="AF36" s="12"/>
      <c r="AG36" s="12"/>
      <c r="AH36" s="12"/>
      <c r="AI36" s="12"/>
      <c r="AJ36" s="12"/>
      <c r="AK36" s="12"/>
      <c r="AL36" s="12"/>
      <c r="AM36" s="12"/>
      <c r="AN36" s="12"/>
      <c r="AO36" s="12"/>
      <c r="AP36" s="12"/>
      <c r="AQ36" s="12"/>
      <c r="AR36" s="12"/>
      <c r="AS36" s="12"/>
      <c r="AT36" s="12"/>
      <c r="AU36" s="12"/>
    </row>
    <row r="37" spans="1:47" s="2" customFormat="1" x14ac:dyDescent="0.45">
      <c r="A37" s="15" t="s">
        <v>48</v>
      </c>
      <c r="B37" s="16">
        <v>9929</v>
      </c>
      <c r="C37" s="16">
        <v>13172</v>
      </c>
      <c r="D37" s="16">
        <v>20184</v>
      </c>
      <c r="E37" s="17">
        <v>2003</v>
      </c>
      <c r="F37" s="22">
        <v>1283</v>
      </c>
      <c r="G37" s="22">
        <v>1505</v>
      </c>
      <c r="H37" s="22">
        <v>1761</v>
      </c>
      <c r="I37" s="22">
        <v>1844</v>
      </c>
      <c r="J37" s="22">
        <v>1908</v>
      </c>
      <c r="K37" s="22">
        <v>2228</v>
      </c>
      <c r="L37" s="22">
        <v>1785</v>
      </c>
      <c r="M37" s="17">
        <v>1812</v>
      </c>
      <c r="N37" s="17">
        <v>1922</v>
      </c>
      <c r="O37" s="17">
        <v>1692</v>
      </c>
      <c r="P37" s="17">
        <v>1819</v>
      </c>
      <c r="Q37" s="17">
        <v>1762</v>
      </c>
      <c r="R37" s="16">
        <f t="shared" si="1"/>
        <v>9007</v>
      </c>
      <c r="S37" s="16">
        <v>7870</v>
      </c>
      <c r="T37" s="18">
        <f t="shared" si="0"/>
        <v>0.14447268106734434</v>
      </c>
      <c r="U37" s="23"/>
      <c r="Z37" s="12"/>
      <c r="AA37" s="12"/>
      <c r="AB37" s="12"/>
      <c r="AC37" s="12"/>
      <c r="AD37" s="12"/>
      <c r="AE37" s="12"/>
      <c r="AF37" s="12"/>
      <c r="AG37" s="12"/>
      <c r="AH37" s="12"/>
      <c r="AI37" s="12"/>
      <c r="AJ37" s="12"/>
      <c r="AK37" s="12"/>
      <c r="AL37" s="12"/>
      <c r="AM37" s="12"/>
      <c r="AN37" s="12"/>
      <c r="AO37" s="12"/>
      <c r="AP37" s="12"/>
      <c r="AQ37" s="12"/>
      <c r="AR37" s="12"/>
      <c r="AS37" s="12"/>
      <c r="AT37" s="12"/>
      <c r="AU37" s="12"/>
    </row>
    <row r="38" spans="1:47" s="2" customFormat="1" x14ac:dyDescent="0.45">
      <c r="A38" s="15" t="s">
        <v>49</v>
      </c>
      <c r="B38" s="16">
        <v>10618</v>
      </c>
      <c r="C38" s="16">
        <v>12939</v>
      </c>
      <c r="D38" s="16">
        <v>17458</v>
      </c>
      <c r="E38" s="17">
        <v>1546</v>
      </c>
      <c r="F38" s="22">
        <v>1165</v>
      </c>
      <c r="G38" s="22">
        <v>1205</v>
      </c>
      <c r="H38" s="22">
        <v>1462</v>
      </c>
      <c r="I38" s="22">
        <v>1613</v>
      </c>
      <c r="J38" s="22">
        <v>1854</v>
      </c>
      <c r="K38" s="22">
        <v>1973</v>
      </c>
      <c r="L38" s="22">
        <v>1644</v>
      </c>
      <c r="M38" s="17">
        <v>1606</v>
      </c>
      <c r="N38" s="17">
        <v>1635</v>
      </c>
      <c r="O38" s="17">
        <v>1325</v>
      </c>
      <c r="P38" s="17">
        <v>1606</v>
      </c>
      <c r="Q38" s="17">
        <v>1729</v>
      </c>
      <c r="R38" s="16">
        <f t="shared" si="1"/>
        <v>7901</v>
      </c>
      <c r="S38" s="16">
        <v>6542</v>
      </c>
      <c r="T38" s="18">
        <f t="shared" si="0"/>
        <v>0.20773463772546621</v>
      </c>
      <c r="U38" s="23"/>
      <c r="Z38" s="12"/>
      <c r="AA38" s="12"/>
      <c r="AB38" s="12"/>
      <c r="AC38" s="12"/>
      <c r="AD38" s="12"/>
      <c r="AE38" s="12"/>
      <c r="AF38" s="12"/>
      <c r="AG38" s="12"/>
      <c r="AH38" s="12"/>
      <c r="AI38" s="12"/>
      <c r="AJ38" s="12"/>
      <c r="AK38" s="12"/>
      <c r="AL38" s="12"/>
      <c r="AM38" s="12"/>
      <c r="AN38" s="12"/>
      <c r="AO38" s="12"/>
      <c r="AP38" s="12"/>
      <c r="AQ38" s="12"/>
      <c r="AR38" s="12"/>
      <c r="AS38" s="12"/>
      <c r="AT38" s="12"/>
      <c r="AU38" s="12"/>
    </row>
    <row r="39" spans="1:47" s="2" customFormat="1" x14ac:dyDescent="0.45">
      <c r="A39" s="19" t="s">
        <v>50</v>
      </c>
      <c r="B39" s="20">
        <f t="shared" ref="B39:O39" si="4">SUM(B37:B38)</f>
        <v>20547</v>
      </c>
      <c r="C39" s="20">
        <f t="shared" si="4"/>
        <v>26111</v>
      </c>
      <c r="D39" s="20">
        <f t="shared" si="4"/>
        <v>37642</v>
      </c>
      <c r="E39" s="20">
        <f t="shared" si="4"/>
        <v>3549</v>
      </c>
      <c r="F39" s="20">
        <f t="shared" si="4"/>
        <v>2448</v>
      </c>
      <c r="G39" s="20">
        <f t="shared" si="4"/>
        <v>2710</v>
      </c>
      <c r="H39" s="20">
        <f t="shared" si="4"/>
        <v>3223</v>
      </c>
      <c r="I39" s="20">
        <f t="shared" si="4"/>
        <v>3457</v>
      </c>
      <c r="J39" s="20">
        <f t="shared" si="4"/>
        <v>3762</v>
      </c>
      <c r="K39" s="20">
        <f t="shared" si="4"/>
        <v>4201</v>
      </c>
      <c r="L39" s="20">
        <f t="shared" si="4"/>
        <v>3429</v>
      </c>
      <c r="M39" s="20">
        <f t="shared" si="4"/>
        <v>3418</v>
      </c>
      <c r="N39" s="20">
        <f t="shared" si="4"/>
        <v>3557</v>
      </c>
      <c r="O39" s="20">
        <f t="shared" si="4"/>
        <v>3017</v>
      </c>
      <c r="P39" s="20">
        <f t="shared" ref="P39:Q39" si="5">SUM(P37:P38)</f>
        <v>3425</v>
      </c>
      <c r="Q39" s="20">
        <f t="shared" si="5"/>
        <v>3491</v>
      </c>
      <c r="R39" s="20">
        <f t="shared" si="1"/>
        <v>16908</v>
      </c>
      <c r="S39" s="20">
        <v>14412</v>
      </c>
      <c r="T39" s="21">
        <f t="shared" si="0"/>
        <v>0.17318900915903415</v>
      </c>
      <c r="U39" s="23"/>
      <c r="Z39" s="12"/>
      <c r="AA39" s="12"/>
      <c r="AB39" s="12"/>
      <c r="AC39" s="12"/>
      <c r="AD39" s="12"/>
      <c r="AE39" s="12"/>
      <c r="AF39" s="12"/>
      <c r="AG39" s="12"/>
      <c r="AH39" s="12"/>
      <c r="AI39" s="12"/>
      <c r="AJ39" s="12"/>
      <c r="AK39" s="12"/>
      <c r="AL39" s="12"/>
      <c r="AM39" s="12"/>
      <c r="AN39" s="12"/>
      <c r="AO39" s="12"/>
      <c r="AP39" s="12"/>
      <c r="AQ39" s="12"/>
      <c r="AR39" s="12"/>
      <c r="AS39" s="12"/>
      <c r="AT39" s="12"/>
      <c r="AU39" s="12"/>
    </row>
    <row r="40" spans="1:47" s="2" customFormat="1" x14ac:dyDescent="0.45">
      <c r="A40" s="15" t="s">
        <v>51</v>
      </c>
      <c r="B40" s="16">
        <f>524+2711</f>
        <v>3235</v>
      </c>
      <c r="C40" s="16">
        <f>463+2631</f>
        <v>3094</v>
      </c>
      <c r="D40" s="16">
        <v>4571</v>
      </c>
      <c r="E40" s="24">
        <v>426</v>
      </c>
      <c r="F40" s="25">
        <v>218</v>
      </c>
      <c r="G40" s="25">
        <v>395</v>
      </c>
      <c r="H40" s="25">
        <v>396</v>
      </c>
      <c r="I40" s="25">
        <v>373</v>
      </c>
      <c r="J40" s="25">
        <v>396</v>
      </c>
      <c r="K40" s="25">
        <v>464</v>
      </c>
      <c r="L40" s="25">
        <v>455</v>
      </c>
      <c r="M40" s="24">
        <v>449</v>
      </c>
      <c r="N40" s="24">
        <v>426</v>
      </c>
      <c r="O40" s="24">
        <v>386</v>
      </c>
      <c r="P40" s="24">
        <v>362</v>
      </c>
      <c r="Q40" s="24">
        <v>419</v>
      </c>
      <c r="R40" s="26">
        <f t="shared" si="1"/>
        <v>2042</v>
      </c>
      <c r="S40" s="16">
        <v>1874</v>
      </c>
      <c r="T40" s="18">
        <f t="shared" si="0"/>
        <v>8.9647812166488788E-2</v>
      </c>
      <c r="U40" s="23"/>
      <c r="Z40" s="12"/>
      <c r="AA40" s="12"/>
      <c r="AB40" s="12"/>
      <c r="AC40" s="12"/>
      <c r="AD40" s="12"/>
      <c r="AE40" s="12"/>
      <c r="AF40" s="12"/>
      <c r="AG40" s="12"/>
      <c r="AH40" s="12"/>
      <c r="AI40" s="12"/>
      <c r="AJ40" s="12"/>
      <c r="AK40" s="12"/>
      <c r="AL40" s="12"/>
      <c r="AM40" s="12"/>
      <c r="AN40" s="12"/>
      <c r="AO40" s="12"/>
      <c r="AP40" s="12"/>
      <c r="AQ40" s="12"/>
      <c r="AR40" s="12"/>
      <c r="AS40" s="12"/>
      <c r="AT40" s="12"/>
      <c r="AU40" s="12"/>
    </row>
    <row r="41" spans="1:47" s="2" customFormat="1" x14ac:dyDescent="0.45">
      <c r="A41" s="15" t="s">
        <v>52</v>
      </c>
      <c r="B41" s="16">
        <v>610</v>
      </c>
      <c r="C41" s="16">
        <v>503</v>
      </c>
      <c r="D41" s="16">
        <v>376</v>
      </c>
      <c r="E41" s="24">
        <v>29</v>
      </c>
      <c r="F41" s="24">
        <v>24</v>
      </c>
      <c r="G41" s="24">
        <v>21</v>
      </c>
      <c r="H41" s="24">
        <v>21</v>
      </c>
      <c r="I41" s="24">
        <v>33</v>
      </c>
      <c r="J41" s="25">
        <v>41</v>
      </c>
      <c r="K41" s="25">
        <v>41</v>
      </c>
      <c r="L41" s="25">
        <v>27</v>
      </c>
      <c r="M41" s="24">
        <v>38</v>
      </c>
      <c r="N41" s="24">
        <v>34</v>
      </c>
      <c r="O41" s="24">
        <v>37</v>
      </c>
      <c r="P41" s="24">
        <v>43</v>
      </c>
      <c r="Q41" s="24">
        <v>37</v>
      </c>
      <c r="R41" s="26">
        <f t="shared" si="1"/>
        <v>189</v>
      </c>
      <c r="S41" s="26">
        <v>168</v>
      </c>
      <c r="T41" s="18">
        <f t="shared" si="0"/>
        <v>0.125</v>
      </c>
      <c r="U41" s="23"/>
      <c r="Z41" s="12"/>
      <c r="AA41" s="12"/>
      <c r="AB41" s="12"/>
      <c r="AC41" s="12"/>
      <c r="AD41" s="12"/>
      <c r="AE41" s="12"/>
      <c r="AF41" s="12"/>
      <c r="AG41" s="12"/>
      <c r="AH41" s="12"/>
      <c r="AI41" s="12"/>
      <c r="AJ41" s="12"/>
      <c r="AK41" s="12"/>
      <c r="AL41" s="12"/>
      <c r="AM41" s="12"/>
      <c r="AN41" s="12"/>
      <c r="AO41" s="12"/>
      <c r="AP41" s="12"/>
      <c r="AQ41" s="12"/>
      <c r="AR41" s="12"/>
      <c r="AS41" s="12"/>
      <c r="AT41" s="12"/>
      <c r="AU41" s="12"/>
    </row>
    <row r="42" spans="1:47" s="2" customFormat="1" x14ac:dyDescent="0.45">
      <c r="A42" s="15" t="s">
        <v>53</v>
      </c>
      <c r="B42" s="16">
        <v>113</v>
      </c>
      <c r="C42" s="16">
        <v>136</v>
      </c>
      <c r="D42" s="16">
        <v>165</v>
      </c>
      <c r="E42" s="17">
        <v>13</v>
      </c>
      <c r="F42" s="17">
        <v>9</v>
      </c>
      <c r="G42" s="17">
        <v>8</v>
      </c>
      <c r="H42" s="17">
        <v>12</v>
      </c>
      <c r="I42" s="17">
        <v>10</v>
      </c>
      <c r="J42" s="17">
        <v>13</v>
      </c>
      <c r="K42" s="17">
        <v>20</v>
      </c>
      <c r="L42" s="17">
        <v>15</v>
      </c>
      <c r="M42" s="17">
        <v>11</v>
      </c>
      <c r="N42" s="17">
        <v>21</v>
      </c>
      <c r="O42" s="17">
        <v>11</v>
      </c>
      <c r="P42" s="17">
        <v>24</v>
      </c>
      <c r="Q42" s="17">
        <v>11</v>
      </c>
      <c r="R42" s="26">
        <f t="shared" si="1"/>
        <v>78</v>
      </c>
      <c r="S42" s="26">
        <v>78</v>
      </c>
      <c r="T42" s="18">
        <f t="shared" si="0"/>
        <v>0</v>
      </c>
      <c r="U42" s="23"/>
      <c r="Z42" s="12"/>
      <c r="AA42" s="12"/>
      <c r="AB42" s="12"/>
      <c r="AC42" s="12"/>
      <c r="AD42" s="12"/>
      <c r="AE42" s="12"/>
      <c r="AF42" s="12"/>
      <c r="AG42" s="12"/>
      <c r="AH42" s="12"/>
      <c r="AI42" s="12"/>
      <c r="AJ42" s="12"/>
      <c r="AK42" s="12"/>
      <c r="AL42" s="12"/>
      <c r="AM42" s="12"/>
      <c r="AN42" s="12"/>
      <c r="AO42" s="12"/>
      <c r="AP42" s="12"/>
      <c r="AQ42" s="12"/>
      <c r="AR42" s="12"/>
      <c r="AS42" s="12"/>
      <c r="AT42" s="12"/>
      <c r="AU42" s="12"/>
    </row>
    <row r="43" spans="1:47" s="2" customFormat="1" x14ac:dyDescent="0.45">
      <c r="A43" s="19" t="s">
        <v>54</v>
      </c>
      <c r="B43" s="20">
        <f t="shared" ref="B43:O43" si="6">SUM(B36,B39,B40:B42)</f>
        <v>65937</v>
      </c>
      <c r="C43" s="20">
        <f t="shared" si="6"/>
        <v>72201</v>
      </c>
      <c r="D43" s="20">
        <f t="shared" si="6"/>
        <v>89530</v>
      </c>
      <c r="E43" s="20">
        <f t="shared" si="6"/>
        <v>8576</v>
      </c>
      <c r="F43" s="20">
        <f t="shared" si="6"/>
        <v>5596</v>
      </c>
      <c r="G43" s="20">
        <f t="shared" si="6"/>
        <v>6579</v>
      </c>
      <c r="H43" s="20">
        <f t="shared" si="6"/>
        <v>7282</v>
      </c>
      <c r="I43" s="20">
        <f t="shared" si="6"/>
        <v>7946</v>
      </c>
      <c r="J43" s="20">
        <f t="shared" si="6"/>
        <v>8691</v>
      </c>
      <c r="K43" s="20">
        <f t="shared" si="6"/>
        <v>9898</v>
      </c>
      <c r="L43" s="20">
        <f t="shared" si="6"/>
        <v>8599</v>
      </c>
      <c r="M43" s="20">
        <f t="shared" si="6"/>
        <v>8761</v>
      </c>
      <c r="N43" s="20">
        <f t="shared" si="6"/>
        <v>8918</v>
      </c>
      <c r="O43" s="20">
        <f t="shared" si="6"/>
        <v>7845</v>
      </c>
      <c r="P43" s="20">
        <f t="shared" ref="P43:Q43" si="7">SUM(P36,P39,P40:P42)</f>
        <v>8650</v>
      </c>
      <c r="Q43" s="20">
        <f t="shared" si="7"/>
        <v>8600</v>
      </c>
      <c r="R43" s="20">
        <f t="shared" si="1"/>
        <v>42774</v>
      </c>
      <c r="S43" s="20">
        <v>34939</v>
      </c>
      <c r="T43" s="21">
        <f t="shared" si="0"/>
        <v>0.22424797504221644</v>
      </c>
      <c r="Z43" s="12"/>
      <c r="AA43" s="12"/>
      <c r="AB43" s="12"/>
      <c r="AC43" s="12"/>
      <c r="AD43" s="12"/>
      <c r="AE43" s="12"/>
      <c r="AF43" s="12"/>
      <c r="AG43" s="12"/>
      <c r="AH43" s="12"/>
      <c r="AI43" s="12"/>
      <c r="AJ43" s="12"/>
      <c r="AK43" s="12"/>
      <c r="AL43" s="12"/>
      <c r="AM43" s="12"/>
      <c r="AN43" s="12"/>
      <c r="AO43" s="12"/>
      <c r="AP43" s="12"/>
      <c r="AQ43" s="12"/>
      <c r="AR43" s="12"/>
      <c r="AS43" s="12"/>
      <c r="AT43" s="12"/>
      <c r="AU43" s="12"/>
    </row>
    <row r="44" spans="1:47" ht="30" customHeight="1" x14ac:dyDescent="0.45">
      <c r="A44" s="224" t="s">
        <v>186</v>
      </c>
      <c r="B44" s="224"/>
      <c r="C44" s="224"/>
      <c r="D44" s="224"/>
      <c r="E44" s="224"/>
      <c r="F44" s="224"/>
      <c r="G44" s="224"/>
      <c r="H44" s="224"/>
      <c r="I44" s="224"/>
      <c r="J44" s="224"/>
      <c r="K44" s="224"/>
      <c r="L44" s="224"/>
      <c r="M44" s="224"/>
      <c r="N44" s="224"/>
      <c r="O44" s="224"/>
      <c r="P44" s="224"/>
      <c r="Q44" s="224"/>
      <c r="R44" s="224"/>
      <c r="S44" s="224"/>
    </row>
    <row r="45" spans="1:47" ht="14.65" customHeight="1" x14ac:dyDescent="0.45">
      <c r="A45" s="27"/>
    </row>
    <row r="47" spans="1:47" x14ac:dyDescent="0.45">
      <c r="A47" s="11" t="s">
        <v>3</v>
      </c>
      <c r="B47" s="222">
        <v>44742</v>
      </c>
      <c r="C47" s="222">
        <v>45107</v>
      </c>
      <c r="D47" s="222">
        <v>45473</v>
      </c>
      <c r="E47" s="209">
        <v>45231</v>
      </c>
      <c r="F47" s="209">
        <v>45261</v>
      </c>
      <c r="G47" s="209">
        <v>45292</v>
      </c>
      <c r="H47" s="209">
        <v>45323</v>
      </c>
      <c r="I47" s="209">
        <v>45352</v>
      </c>
      <c r="J47" s="209">
        <v>45383</v>
      </c>
      <c r="K47" s="209">
        <v>45413</v>
      </c>
      <c r="L47" s="209">
        <v>45444</v>
      </c>
      <c r="M47" s="209">
        <v>45474</v>
      </c>
      <c r="N47" s="209">
        <v>45505</v>
      </c>
      <c r="O47" s="209">
        <v>45536</v>
      </c>
      <c r="P47" s="209">
        <v>45566</v>
      </c>
      <c r="Q47" s="229">
        <v>45597</v>
      </c>
    </row>
    <row r="48" spans="1:47" x14ac:dyDescent="0.45">
      <c r="A48" s="28" t="s">
        <v>55</v>
      </c>
      <c r="B48" s="223"/>
      <c r="C48" s="223"/>
      <c r="D48" s="223"/>
      <c r="E48" s="210"/>
      <c r="F48" s="210"/>
      <c r="G48" s="210"/>
      <c r="H48" s="210"/>
      <c r="I48" s="210"/>
      <c r="J48" s="210"/>
      <c r="K48" s="210"/>
      <c r="L48" s="210"/>
      <c r="M48" s="210"/>
      <c r="N48" s="210"/>
      <c r="O48" s="210"/>
      <c r="P48" s="210"/>
      <c r="Q48" s="230"/>
    </row>
    <row r="49" spans="1:17" x14ac:dyDescent="0.45">
      <c r="A49" s="15" t="s">
        <v>41</v>
      </c>
      <c r="B49" s="26">
        <v>635</v>
      </c>
      <c r="C49" s="26">
        <v>599</v>
      </c>
      <c r="D49" s="26">
        <v>72</v>
      </c>
      <c r="E49" s="29">
        <v>73</v>
      </c>
      <c r="F49" s="29">
        <v>49</v>
      </c>
      <c r="G49" s="29">
        <v>14</v>
      </c>
      <c r="H49" s="22">
        <v>16</v>
      </c>
      <c r="I49" s="22">
        <v>28</v>
      </c>
      <c r="J49" s="22">
        <v>23</v>
      </c>
      <c r="K49" s="22">
        <v>59</v>
      </c>
      <c r="L49" s="22">
        <v>72</v>
      </c>
      <c r="M49" s="17">
        <v>36</v>
      </c>
      <c r="N49" s="17">
        <v>91</v>
      </c>
      <c r="O49" s="17">
        <v>152</v>
      </c>
      <c r="P49" s="17">
        <v>133</v>
      </c>
      <c r="Q49" s="17">
        <v>98</v>
      </c>
    </row>
    <row r="50" spans="1:17" x14ac:dyDescent="0.45">
      <c r="A50" s="15" t="s">
        <v>42</v>
      </c>
      <c r="B50" s="26">
        <v>11591</v>
      </c>
      <c r="C50" s="26">
        <v>10118</v>
      </c>
      <c r="D50" s="26">
        <v>648</v>
      </c>
      <c r="E50" s="29">
        <v>322</v>
      </c>
      <c r="F50" s="29">
        <v>345</v>
      </c>
      <c r="G50" s="29">
        <v>297</v>
      </c>
      <c r="H50" s="22">
        <v>231</v>
      </c>
      <c r="I50" s="22">
        <v>324</v>
      </c>
      <c r="J50" s="22">
        <v>297</v>
      </c>
      <c r="K50" s="22">
        <v>597</v>
      </c>
      <c r="L50" s="22">
        <v>648</v>
      </c>
      <c r="M50" s="17">
        <v>506</v>
      </c>
      <c r="N50" s="17">
        <v>932</v>
      </c>
      <c r="O50" s="17">
        <v>1434</v>
      </c>
      <c r="P50" s="17">
        <v>898</v>
      </c>
      <c r="Q50" s="17">
        <v>770</v>
      </c>
    </row>
    <row r="51" spans="1:17" x14ac:dyDescent="0.45">
      <c r="A51" s="15" t="s">
        <v>43</v>
      </c>
      <c r="B51" s="26">
        <v>762</v>
      </c>
      <c r="C51" s="26">
        <v>665</v>
      </c>
      <c r="D51" s="26">
        <v>36</v>
      </c>
      <c r="E51" s="29">
        <v>56</v>
      </c>
      <c r="F51" s="29">
        <v>40</v>
      </c>
      <c r="G51" s="29">
        <v>21</v>
      </c>
      <c r="H51" s="22">
        <v>28</v>
      </c>
      <c r="I51" s="22">
        <v>33</v>
      </c>
      <c r="J51" s="22">
        <v>33</v>
      </c>
      <c r="K51" s="22">
        <v>68</v>
      </c>
      <c r="L51" s="22">
        <v>36</v>
      </c>
      <c r="M51" s="17">
        <v>46</v>
      </c>
      <c r="N51" s="17">
        <v>112</v>
      </c>
      <c r="O51" s="17">
        <v>158</v>
      </c>
      <c r="P51" s="17">
        <v>123</v>
      </c>
      <c r="Q51" s="17">
        <v>106</v>
      </c>
    </row>
    <row r="52" spans="1:17" x14ac:dyDescent="0.45">
      <c r="A52" s="15" t="s">
        <v>44</v>
      </c>
      <c r="B52" s="26">
        <v>496</v>
      </c>
      <c r="C52" s="26">
        <v>402</v>
      </c>
      <c r="D52" s="26">
        <v>63</v>
      </c>
      <c r="E52" s="29">
        <v>43</v>
      </c>
      <c r="F52" s="29">
        <v>32</v>
      </c>
      <c r="G52" s="29">
        <v>24</v>
      </c>
      <c r="H52" s="22">
        <v>18</v>
      </c>
      <c r="I52" s="22">
        <v>30</v>
      </c>
      <c r="J52" s="22">
        <v>20</v>
      </c>
      <c r="K52" s="22">
        <v>34</v>
      </c>
      <c r="L52" s="22">
        <v>63</v>
      </c>
      <c r="M52" s="17">
        <v>28</v>
      </c>
      <c r="N52" s="17">
        <v>78</v>
      </c>
      <c r="O52" s="17">
        <v>116</v>
      </c>
      <c r="P52" s="17">
        <v>103</v>
      </c>
      <c r="Q52" s="17">
        <v>73</v>
      </c>
    </row>
    <row r="53" spans="1:17" x14ac:dyDescent="0.45">
      <c r="A53" s="15" t="s">
        <v>45</v>
      </c>
      <c r="B53" s="26">
        <v>8794</v>
      </c>
      <c r="C53" s="26">
        <v>7648</v>
      </c>
      <c r="D53" s="26">
        <v>412</v>
      </c>
      <c r="E53" s="29">
        <v>369</v>
      </c>
      <c r="F53" s="29">
        <v>316</v>
      </c>
      <c r="G53" s="29">
        <v>187</v>
      </c>
      <c r="H53" s="22">
        <v>165</v>
      </c>
      <c r="I53" s="22">
        <v>219</v>
      </c>
      <c r="J53" s="22">
        <v>184</v>
      </c>
      <c r="K53" s="22">
        <v>397</v>
      </c>
      <c r="L53" s="22">
        <v>412</v>
      </c>
      <c r="M53" s="17">
        <v>331</v>
      </c>
      <c r="N53" s="17">
        <v>683</v>
      </c>
      <c r="O53" s="17">
        <v>931</v>
      </c>
      <c r="P53" s="17">
        <v>704</v>
      </c>
      <c r="Q53" s="17">
        <v>590</v>
      </c>
    </row>
    <row r="54" spans="1:17" x14ac:dyDescent="0.45">
      <c r="A54" s="15" t="s">
        <v>46</v>
      </c>
      <c r="B54" s="26">
        <v>24</v>
      </c>
      <c r="C54" s="26">
        <v>18</v>
      </c>
      <c r="D54" s="26">
        <v>5</v>
      </c>
      <c r="E54" s="17">
        <v>6</v>
      </c>
      <c r="F54" s="17">
        <v>24</v>
      </c>
      <c r="G54" s="17">
        <v>6</v>
      </c>
      <c r="H54" s="22">
        <v>11</v>
      </c>
      <c r="I54" s="22">
        <v>5</v>
      </c>
      <c r="J54" s="22">
        <v>2</v>
      </c>
      <c r="K54" s="22">
        <v>8</v>
      </c>
      <c r="L54" s="22">
        <v>5</v>
      </c>
      <c r="M54" s="17">
        <v>9</v>
      </c>
      <c r="N54" s="17">
        <v>7</v>
      </c>
      <c r="O54" s="17">
        <v>17</v>
      </c>
      <c r="P54" s="17">
        <v>24</v>
      </c>
      <c r="Q54" s="17">
        <v>25</v>
      </c>
    </row>
    <row r="55" spans="1:17" x14ac:dyDescent="0.45">
      <c r="A55" s="19" t="s">
        <v>47</v>
      </c>
      <c r="B55" s="20">
        <f t="shared" ref="B55:D55" si="8">SUM(B49:B54)</f>
        <v>22302</v>
      </c>
      <c r="C55" s="20">
        <f t="shared" si="8"/>
        <v>19450</v>
      </c>
      <c r="D55" s="20">
        <f t="shared" si="8"/>
        <v>1236</v>
      </c>
      <c r="E55" s="20">
        <f t="shared" ref="E55:O55" si="9">SUM(E49:E54)</f>
        <v>869</v>
      </c>
      <c r="F55" s="20">
        <f t="shared" si="9"/>
        <v>806</v>
      </c>
      <c r="G55" s="20">
        <f t="shared" si="9"/>
        <v>549</v>
      </c>
      <c r="H55" s="20">
        <f t="shared" si="9"/>
        <v>469</v>
      </c>
      <c r="I55" s="20">
        <f t="shared" si="9"/>
        <v>639</v>
      </c>
      <c r="J55" s="20">
        <f t="shared" si="9"/>
        <v>559</v>
      </c>
      <c r="K55" s="20">
        <f t="shared" si="9"/>
        <v>1163</v>
      </c>
      <c r="L55" s="20">
        <f t="shared" si="9"/>
        <v>1236</v>
      </c>
      <c r="M55" s="20">
        <f t="shared" si="9"/>
        <v>956</v>
      </c>
      <c r="N55" s="20">
        <f t="shared" si="9"/>
        <v>1903</v>
      </c>
      <c r="O55" s="20">
        <f t="shared" si="9"/>
        <v>2808</v>
      </c>
      <c r="P55" s="20">
        <f t="shared" ref="P55:Q55" si="10">SUM(P49:P54)</f>
        <v>1985</v>
      </c>
      <c r="Q55" s="20">
        <f t="shared" si="10"/>
        <v>1662</v>
      </c>
    </row>
    <row r="56" spans="1:17" x14ac:dyDescent="0.45">
      <c r="A56" s="15" t="s">
        <v>48</v>
      </c>
      <c r="B56" s="26">
        <v>4474</v>
      </c>
      <c r="C56" s="26">
        <v>4267</v>
      </c>
      <c r="D56" s="26">
        <v>2015</v>
      </c>
      <c r="E56" s="17">
        <v>4089</v>
      </c>
      <c r="F56" s="17">
        <v>3006</v>
      </c>
      <c r="G56" s="17">
        <v>415</v>
      </c>
      <c r="H56" s="22">
        <v>466</v>
      </c>
      <c r="I56" s="22">
        <v>561</v>
      </c>
      <c r="J56" s="22">
        <v>1349</v>
      </c>
      <c r="K56" s="22">
        <v>960</v>
      </c>
      <c r="L56" s="22">
        <v>2015</v>
      </c>
      <c r="M56" s="17">
        <v>3021</v>
      </c>
      <c r="N56" s="17">
        <v>3485</v>
      </c>
      <c r="O56" s="17">
        <v>3233</v>
      </c>
      <c r="P56" s="17">
        <v>2152</v>
      </c>
      <c r="Q56" s="17">
        <v>1308</v>
      </c>
    </row>
    <row r="57" spans="1:17" x14ac:dyDescent="0.45">
      <c r="A57" s="15" t="s">
        <v>49</v>
      </c>
      <c r="B57" s="26">
        <v>7688</v>
      </c>
      <c r="C57" s="26">
        <v>8009</v>
      </c>
      <c r="D57" s="26">
        <v>1610</v>
      </c>
      <c r="E57" s="17">
        <v>7558</v>
      </c>
      <c r="F57" s="17">
        <v>5974</v>
      </c>
      <c r="G57" s="17">
        <v>2715</v>
      </c>
      <c r="H57" s="22">
        <v>232</v>
      </c>
      <c r="I57" s="22">
        <v>425</v>
      </c>
      <c r="J57" s="22">
        <v>629</v>
      </c>
      <c r="K57" s="22">
        <v>809</v>
      </c>
      <c r="L57" s="22">
        <v>1610</v>
      </c>
      <c r="M57" s="17">
        <v>2194</v>
      </c>
      <c r="N57" s="17">
        <v>2699</v>
      </c>
      <c r="O57" s="17">
        <v>3237</v>
      </c>
      <c r="P57" s="17">
        <v>2847</v>
      </c>
      <c r="Q57" s="17">
        <v>3010</v>
      </c>
    </row>
    <row r="58" spans="1:17" x14ac:dyDescent="0.45">
      <c r="A58" s="19" t="s">
        <v>50</v>
      </c>
      <c r="B58" s="20">
        <f t="shared" ref="B58:Q58" si="11">SUM(B56:B57)</f>
        <v>12162</v>
      </c>
      <c r="C58" s="20">
        <f t="shared" si="11"/>
        <v>12276</v>
      </c>
      <c r="D58" s="20">
        <f t="shared" si="11"/>
        <v>3625</v>
      </c>
      <c r="E58" s="20">
        <f t="shared" si="11"/>
        <v>11647</v>
      </c>
      <c r="F58" s="20">
        <f t="shared" si="11"/>
        <v>8980</v>
      </c>
      <c r="G58" s="20">
        <f t="shared" si="11"/>
        <v>3130</v>
      </c>
      <c r="H58" s="20">
        <f t="shared" si="11"/>
        <v>698</v>
      </c>
      <c r="I58" s="20">
        <f t="shared" si="11"/>
        <v>986</v>
      </c>
      <c r="J58" s="20">
        <f t="shared" si="11"/>
        <v>1978</v>
      </c>
      <c r="K58" s="20">
        <f t="shared" si="11"/>
        <v>1769</v>
      </c>
      <c r="L58" s="20">
        <f t="shared" si="11"/>
        <v>3625</v>
      </c>
      <c r="M58" s="20">
        <f t="shared" si="11"/>
        <v>5215</v>
      </c>
      <c r="N58" s="20">
        <f t="shared" si="11"/>
        <v>6184</v>
      </c>
      <c r="O58" s="20">
        <f t="shared" si="11"/>
        <v>6470</v>
      </c>
      <c r="P58" s="20">
        <f t="shared" ref="P58" si="12">SUM(P56:P57)</f>
        <v>4999</v>
      </c>
      <c r="Q58" s="20">
        <f t="shared" si="11"/>
        <v>4318</v>
      </c>
    </row>
    <row r="59" spans="1:17" x14ac:dyDescent="0.45">
      <c r="A59" s="15" t="s">
        <v>51</v>
      </c>
      <c r="B59" s="26">
        <v>332</v>
      </c>
      <c r="C59" s="26">
        <v>427</v>
      </c>
      <c r="D59" s="26">
        <v>125</v>
      </c>
      <c r="E59" s="17">
        <v>38</v>
      </c>
      <c r="F59" s="17">
        <v>56</v>
      </c>
      <c r="G59" s="17">
        <v>18</v>
      </c>
      <c r="H59" s="25">
        <v>21</v>
      </c>
      <c r="I59" s="25">
        <v>57</v>
      </c>
      <c r="J59" s="25">
        <v>32</v>
      </c>
      <c r="K59" s="25">
        <v>71</v>
      </c>
      <c r="L59" s="25">
        <v>125</v>
      </c>
      <c r="M59" s="17">
        <v>145</v>
      </c>
      <c r="N59" s="17">
        <v>158</v>
      </c>
      <c r="O59" s="17">
        <v>95</v>
      </c>
      <c r="P59" s="17">
        <v>98</v>
      </c>
      <c r="Q59" s="17">
        <v>168</v>
      </c>
    </row>
    <row r="60" spans="1:17" x14ac:dyDescent="0.45">
      <c r="A60" s="15" t="s">
        <v>52</v>
      </c>
      <c r="B60" s="26">
        <v>0</v>
      </c>
      <c r="C60" s="26">
        <v>0</v>
      </c>
      <c r="D60" s="26">
        <v>0</v>
      </c>
      <c r="E60" s="17">
        <v>0</v>
      </c>
      <c r="F60" s="17">
        <v>0</v>
      </c>
      <c r="G60" s="17">
        <v>0</v>
      </c>
      <c r="H60" s="17">
        <v>0</v>
      </c>
      <c r="I60" s="17">
        <v>0</v>
      </c>
      <c r="J60" s="17">
        <v>0</v>
      </c>
      <c r="K60" s="17">
        <v>0</v>
      </c>
      <c r="L60" s="17">
        <v>0</v>
      </c>
      <c r="M60" s="17">
        <v>0</v>
      </c>
      <c r="N60" s="17">
        <v>0</v>
      </c>
      <c r="O60" s="17">
        <v>0</v>
      </c>
      <c r="P60" s="17">
        <v>0</v>
      </c>
      <c r="Q60" s="17">
        <v>0</v>
      </c>
    </row>
    <row r="61" spans="1:17" x14ac:dyDescent="0.45">
      <c r="A61" s="15" t="s">
        <v>53</v>
      </c>
      <c r="B61" s="26">
        <v>0</v>
      </c>
      <c r="C61" s="26">
        <v>0</v>
      </c>
      <c r="D61" s="26">
        <v>0</v>
      </c>
      <c r="E61" s="17">
        <v>0</v>
      </c>
      <c r="F61" s="17">
        <v>0</v>
      </c>
      <c r="G61" s="17">
        <v>0</v>
      </c>
      <c r="H61" s="17">
        <v>0</v>
      </c>
      <c r="I61" s="17">
        <v>0</v>
      </c>
      <c r="J61" s="17">
        <v>0</v>
      </c>
      <c r="K61" s="17">
        <v>0</v>
      </c>
      <c r="L61" s="17">
        <v>0</v>
      </c>
      <c r="M61" s="17">
        <v>0</v>
      </c>
      <c r="N61" s="17">
        <v>0</v>
      </c>
      <c r="O61" s="17">
        <v>0</v>
      </c>
      <c r="P61" s="17">
        <v>0</v>
      </c>
      <c r="Q61" s="17">
        <v>0</v>
      </c>
    </row>
    <row r="62" spans="1:17" x14ac:dyDescent="0.45">
      <c r="A62" s="19" t="s">
        <v>54</v>
      </c>
      <c r="B62" s="20">
        <f t="shared" ref="B62:Q62" si="13">SUM(B55,B58,B59:B61)</f>
        <v>34796</v>
      </c>
      <c r="C62" s="20">
        <f t="shared" si="13"/>
        <v>32153</v>
      </c>
      <c r="D62" s="20">
        <f t="shared" si="13"/>
        <v>4986</v>
      </c>
      <c r="E62" s="20">
        <f t="shared" si="13"/>
        <v>12554</v>
      </c>
      <c r="F62" s="20">
        <f t="shared" si="13"/>
        <v>9842</v>
      </c>
      <c r="G62" s="20">
        <f t="shared" si="13"/>
        <v>3697</v>
      </c>
      <c r="H62" s="20">
        <f t="shared" si="13"/>
        <v>1188</v>
      </c>
      <c r="I62" s="20">
        <f t="shared" si="13"/>
        <v>1682</v>
      </c>
      <c r="J62" s="20">
        <f t="shared" si="13"/>
        <v>2569</v>
      </c>
      <c r="K62" s="20">
        <f t="shared" si="13"/>
        <v>3003</v>
      </c>
      <c r="L62" s="20">
        <f t="shared" si="13"/>
        <v>4986</v>
      </c>
      <c r="M62" s="20">
        <f t="shared" si="13"/>
        <v>6316</v>
      </c>
      <c r="N62" s="20">
        <f t="shared" si="13"/>
        <v>8245</v>
      </c>
      <c r="O62" s="20">
        <f t="shared" si="13"/>
        <v>9373</v>
      </c>
      <c r="P62" s="20">
        <f t="shared" ref="P62" si="14">SUM(P55,P58,P59:P61)</f>
        <v>7082</v>
      </c>
      <c r="Q62" s="20">
        <f t="shared" si="13"/>
        <v>6148</v>
      </c>
    </row>
    <row r="63" spans="1:17" x14ac:dyDescent="0.45">
      <c r="A63" s="30"/>
      <c r="B63" s="31"/>
      <c r="C63" s="31"/>
      <c r="D63" s="31"/>
      <c r="E63" s="31"/>
      <c r="F63" s="31"/>
      <c r="G63" s="31"/>
      <c r="H63" s="31"/>
      <c r="I63" s="31"/>
      <c r="J63" s="31"/>
      <c r="K63" s="31"/>
      <c r="L63" s="31"/>
    </row>
    <row r="64" spans="1:17" x14ac:dyDescent="0.45">
      <c r="A64" s="14"/>
    </row>
    <row r="65" spans="1:8" ht="15" customHeight="1" x14ac:dyDescent="0.45">
      <c r="A65" s="215" t="s">
        <v>189</v>
      </c>
      <c r="B65" s="217" t="s">
        <v>234</v>
      </c>
      <c r="C65" s="218"/>
      <c r="D65" s="218"/>
      <c r="E65" s="218"/>
      <c r="F65" s="218"/>
      <c r="G65" s="218"/>
      <c r="H65" s="219"/>
    </row>
    <row r="66" spans="1:8" ht="14.65" customHeight="1" x14ac:dyDescent="0.45">
      <c r="A66" s="216"/>
      <c r="B66" s="33" t="s">
        <v>56</v>
      </c>
      <c r="C66" s="33" t="s">
        <v>57</v>
      </c>
      <c r="D66" s="33" t="s">
        <v>58</v>
      </c>
      <c r="E66" s="33" t="s">
        <v>59</v>
      </c>
      <c r="F66" s="33" t="s">
        <v>60</v>
      </c>
      <c r="G66" s="33" t="s">
        <v>61</v>
      </c>
      <c r="H66" s="34" t="s">
        <v>62</v>
      </c>
    </row>
    <row r="67" spans="1:8" x14ac:dyDescent="0.45">
      <c r="A67" s="35" t="s">
        <v>63</v>
      </c>
      <c r="B67" s="36">
        <v>98</v>
      </c>
      <c r="C67" s="37">
        <v>0</v>
      </c>
      <c r="D67" s="37">
        <v>0</v>
      </c>
      <c r="E67" s="37">
        <v>0</v>
      </c>
      <c r="F67" s="37">
        <v>0</v>
      </c>
      <c r="G67" s="37">
        <v>0</v>
      </c>
      <c r="H67" s="37">
        <v>0</v>
      </c>
    </row>
    <row r="68" spans="1:8" x14ac:dyDescent="0.45">
      <c r="A68" s="35" t="s">
        <v>64</v>
      </c>
      <c r="B68" s="36">
        <v>770</v>
      </c>
      <c r="C68" s="37">
        <v>0</v>
      </c>
      <c r="D68" s="37">
        <v>0</v>
      </c>
      <c r="E68" s="37">
        <v>0</v>
      </c>
      <c r="F68" s="37">
        <v>0</v>
      </c>
      <c r="G68" s="37">
        <v>0</v>
      </c>
      <c r="H68" s="37">
        <v>0</v>
      </c>
    </row>
    <row r="69" spans="1:8" x14ac:dyDescent="0.45">
      <c r="A69" s="35" t="s">
        <v>65</v>
      </c>
      <c r="B69" s="36">
        <v>106</v>
      </c>
      <c r="C69" s="37">
        <v>0</v>
      </c>
      <c r="D69" s="37">
        <v>0</v>
      </c>
      <c r="E69" s="37">
        <v>0</v>
      </c>
      <c r="F69" s="37">
        <v>0</v>
      </c>
      <c r="G69" s="37">
        <v>0</v>
      </c>
      <c r="H69" s="37">
        <v>0</v>
      </c>
    </row>
    <row r="70" spans="1:8" x14ac:dyDescent="0.45">
      <c r="A70" s="35" t="s">
        <v>66</v>
      </c>
      <c r="B70" s="36">
        <v>73</v>
      </c>
      <c r="C70" s="37">
        <v>0</v>
      </c>
      <c r="D70" s="37">
        <v>0</v>
      </c>
      <c r="E70" s="37">
        <v>0</v>
      </c>
      <c r="F70" s="37">
        <v>0</v>
      </c>
      <c r="G70" s="37">
        <v>0</v>
      </c>
      <c r="H70" s="37">
        <v>0</v>
      </c>
    </row>
    <row r="71" spans="1:8" x14ac:dyDescent="0.45">
      <c r="A71" s="35" t="s">
        <v>67</v>
      </c>
      <c r="B71" s="36">
        <v>590</v>
      </c>
      <c r="C71" s="37">
        <v>0</v>
      </c>
      <c r="D71" s="37">
        <v>0</v>
      </c>
      <c r="E71" s="37">
        <v>0</v>
      </c>
      <c r="F71" s="37">
        <v>0</v>
      </c>
      <c r="G71" s="37">
        <v>0</v>
      </c>
      <c r="H71" s="37">
        <v>0</v>
      </c>
    </row>
    <row r="72" spans="1:8" x14ac:dyDescent="0.45">
      <c r="A72" s="35" t="s">
        <v>68</v>
      </c>
      <c r="B72" s="37">
        <v>21</v>
      </c>
      <c r="C72" s="37">
        <v>2</v>
      </c>
      <c r="D72" s="37">
        <v>2</v>
      </c>
      <c r="E72" s="37">
        <v>0</v>
      </c>
      <c r="F72" s="37">
        <v>0</v>
      </c>
      <c r="G72" s="37">
        <v>0</v>
      </c>
      <c r="H72" s="37">
        <v>0</v>
      </c>
    </row>
    <row r="73" spans="1:8" x14ac:dyDescent="0.45">
      <c r="A73" s="35" t="s">
        <v>214</v>
      </c>
      <c r="B73" s="37">
        <v>1305</v>
      </c>
      <c r="C73" s="37">
        <v>2</v>
      </c>
      <c r="D73" s="37">
        <v>1</v>
      </c>
      <c r="E73" s="37">
        <v>0</v>
      </c>
      <c r="F73" s="37">
        <v>0</v>
      </c>
      <c r="G73" s="37">
        <v>0</v>
      </c>
      <c r="H73" s="37">
        <v>0</v>
      </c>
    </row>
    <row r="74" spans="1:8" x14ac:dyDescent="0.45">
      <c r="A74" s="35" t="s">
        <v>215</v>
      </c>
      <c r="B74" s="37">
        <v>3002</v>
      </c>
      <c r="C74" s="37">
        <v>8</v>
      </c>
      <c r="D74" s="37">
        <v>0</v>
      </c>
      <c r="E74" s="37">
        <v>0</v>
      </c>
      <c r="F74" s="37">
        <v>0</v>
      </c>
      <c r="G74" s="37">
        <v>0</v>
      </c>
      <c r="H74" s="37">
        <v>0</v>
      </c>
    </row>
    <row r="75" spans="1:8" x14ac:dyDescent="0.45">
      <c r="A75" s="38" t="s">
        <v>71</v>
      </c>
      <c r="B75" s="39">
        <v>166</v>
      </c>
      <c r="C75" s="39">
        <v>2</v>
      </c>
      <c r="D75" s="39">
        <v>0</v>
      </c>
      <c r="E75" s="39">
        <v>0</v>
      </c>
      <c r="F75" s="39">
        <v>0</v>
      </c>
      <c r="G75" s="39">
        <v>0</v>
      </c>
      <c r="H75" s="39">
        <v>0</v>
      </c>
    </row>
    <row r="76" spans="1:8" x14ac:dyDescent="0.45">
      <c r="A76" s="38" t="s">
        <v>72</v>
      </c>
      <c r="B76" s="37">
        <v>0</v>
      </c>
      <c r="C76" s="37">
        <v>0</v>
      </c>
      <c r="D76" s="37">
        <v>0</v>
      </c>
      <c r="E76" s="37">
        <v>0</v>
      </c>
      <c r="F76" s="37">
        <v>0</v>
      </c>
      <c r="G76" s="37">
        <v>0</v>
      </c>
      <c r="H76" s="37">
        <v>0</v>
      </c>
    </row>
    <row r="77" spans="1:8" x14ac:dyDescent="0.45">
      <c r="A77" s="38" t="s">
        <v>73</v>
      </c>
      <c r="B77" s="40">
        <v>0</v>
      </c>
      <c r="C77" s="40">
        <v>0</v>
      </c>
      <c r="D77" s="40">
        <v>0</v>
      </c>
      <c r="E77" s="40">
        <v>0</v>
      </c>
      <c r="F77" s="40">
        <v>0</v>
      </c>
      <c r="G77" s="40">
        <v>0</v>
      </c>
      <c r="H77" s="40">
        <v>0</v>
      </c>
    </row>
    <row r="78" spans="1:8" x14ac:dyDescent="0.45">
      <c r="A78" s="41" t="s">
        <v>74</v>
      </c>
      <c r="B78" s="42">
        <f t="shared" ref="B78:H78" si="15">SUM(B67:B77)</f>
        <v>6131</v>
      </c>
      <c r="C78" s="43">
        <f t="shared" si="15"/>
        <v>14</v>
      </c>
      <c r="D78" s="43">
        <f t="shared" si="15"/>
        <v>3</v>
      </c>
      <c r="E78" s="43">
        <f t="shared" si="15"/>
        <v>0</v>
      </c>
      <c r="F78" s="43">
        <f t="shared" si="15"/>
        <v>0</v>
      </c>
      <c r="G78" s="43">
        <f t="shared" si="15"/>
        <v>0</v>
      </c>
      <c r="H78" s="43">
        <f t="shared" si="15"/>
        <v>0</v>
      </c>
    </row>
    <row r="79" spans="1:8" x14ac:dyDescent="0.45">
      <c r="A79" s="207" t="s">
        <v>187</v>
      </c>
      <c r="B79" s="208"/>
      <c r="C79" s="208"/>
      <c r="D79" s="208"/>
      <c r="E79" s="208"/>
      <c r="F79" s="208"/>
      <c r="G79" s="208"/>
      <c r="H79" s="208"/>
    </row>
    <row r="80" spans="1:8" s="44" customFormat="1" ht="15.75" x14ac:dyDescent="0.5"/>
    <row r="81" spans="1:8" ht="15" customHeight="1" x14ac:dyDescent="0.45">
      <c r="A81" s="213" t="s">
        <v>188</v>
      </c>
      <c r="B81" s="217" t="s">
        <v>235</v>
      </c>
      <c r="C81" s="220"/>
      <c r="D81" s="220"/>
      <c r="E81" s="220"/>
      <c r="F81" s="220"/>
      <c r="G81" s="220"/>
      <c r="H81" s="221"/>
    </row>
    <row r="82" spans="1:8" ht="15.75" customHeight="1" x14ac:dyDescent="0.45">
      <c r="A82" s="214"/>
      <c r="B82" s="33" t="s">
        <v>56</v>
      </c>
      <c r="C82" s="33" t="s">
        <v>57</v>
      </c>
      <c r="D82" s="33" t="s">
        <v>58</v>
      </c>
      <c r="E82" s="33" t="s">
        <v>59</v>
      </c>
      <c r="F82" s="33" t="s">
        <v>60</v>
      </c>
      <c r="G82" s="33" t="s">
        <v>61</v>
      </c>
      <c r="H82" s="34" t="s">
        <v>62</v>
      </c>
    </row>
    <row r="83" spans="1:8" x14ac:dyDescent="0.45">
      <c r="A83" s="35" t="s">
        <v>63</v>
      </c>
      <c r="B83" s="40">
        <v>71</v>
      </c>
      <c r="C83" s="40">
        <v>0</v>
      </c>
      <c r="D83" s="40">
        <v>1</v>
      </c>
      <c r="E83" s="40">
        <v>0</v>
      </c>
      <c r="F83" s="40">
        <v>0</v>
      </c>
      <c r="G83" s="40">
        <v>1</v>
      </c>
      <c r="H83" s="40">
        <v>0</v>
      </c>
    </row>
    <row r="84" spans="1:8" x14ac:dyDescent="0.45">
      <c r="A84" s="35" t="s">
        <v>64</v>
      </c>
      <c r="B84" s="40">
        <v>322</v>
      </c>
      <c r="C84" s="40">
        <v>0</v>
      </c>
      <c r="D84" s="40">
        <v>0</v>
      </c>
      <c r="E84" s="40">
        <v>0</v>
      </c>
      <c r="F84" s="40">
        <v>0</v>
      </c>
      <c r="G84" s="40">
        <v>0</v>
      </c>
      <c r="H84" s="40">
        <v>0</v>
      </c>
    </row>
    <row r="85" spans="1:8" x14ac:dyDescent="0.45">
      <c r="A85" s="35" t="s">
        <v>65</v>
      </c>
      <c r="B85" s="40">
        <v>55</v>
      </c>
      <c r="C85" s="40">
        <v>1</v>
      </c>
      <c r="D85" s="40">
        <v>0</v>
      </c>
      <c r="E85" s="40">
        <v>0</v>
      </c>
      <c r="F85" s="40">
        <v>0</v>
      </c>
      <c r="G85" s="40">
        <v>0</v>
      </c>
      <c r="H85" s="40">
        <v>0</v>
      </c>
    </row>
    <row r="86" spans="1:8" x14ac:dyDescent="0.45">
      <c r="A86" s="35" t="s">
        <v>66</v>
      </c>
      <c r="B86" s="40">
        <v>43</v>
      </c>
      <c r="C86" s="40">
        <v>0</v>
      </c>
      <c r="D86" s="40">
        <v>0</v>
      </c>
      <c r="E86" s="40">
        <v>0</v>
      </c>
      <c r="F86" s="40">
        <v>0</v>
      </c>
      <c r="G86" s="40">
        <v>0</v>
      </c>
      <c r="H86" s="40">
        <v>0</v>
      </c>
    </row>
    <row r="87" spans="1:8" x14ac:dyDescent="0.45">
      <c r="A87" s="35" t="s">
        <v>67</v>
      </c>
      <c r="B87" s="40">
        <v>363</v>
      </c>
      <c r="C87" s="40">
        <v>5</v>
      </c>
      <c r="D87" s="40">
        <v>0</v>
      </c>
      <c r="E87" s="40">
        <v>0</v>
      </c>
      <c r="F87" s="40">
        <v>0</v>
      </c>
      <c r="G87" s="40">
        <v>1</v>
      </c>
      <c r="H87" s="40">
        <v>0</v>
      </c>
    </row>
    <row r="88" spans="1:8" x14ac:dyDescent="0.45">
      <c r="A88" s="35" t="s">
        <v>68</v>
      </c>
      <c r="B88" s="40">
        <v>3</v>
      </c>
      <c r="C88" s="40">
        <v>2</v>
      </c>
      <c r="D88" s="40">
        <v>0</v>
      </c>
      <c r="E88" s="40">
        <v>0</v>
      </c>
      <c r="F88" s="40">
        <v>0</v>
      </c>
      <c r="G88" s="40">
        <v>0</v>
      </c>
      <c r="H88" s="40">
        <v>1</v>
      </c>
    </row>
    <row r="89" spans="1:8" x14ac:dyDescent="0.45">
      <c r="A89" s="35" t="s">
        <v>69</v>
      </c>
      <c r="B89" s="40">
        <v>4089</v>
      </c>
      <c r="C89" s="40">
        <v>0</v>
      </c>
      <c r="D89" s="40">
        <v>0</v>
      </c>
      <c r="E89" s="40">
        <v>0</v>
      </c>
      <c r="F89" s="40">
        <v>0</v>
      </c>
      <c r="G89" s="40">
        <v>0</v>
      </c>
      <c r="H89" s="40">
        <v>0</v>
      </c>
    </row>
    <row r="90" spans="1:8" x14ac:dyDescent="0.45">
      <c r="A90" s="35" t="s">
        <v>70</v>
      </c>
      <c r="B90" s="40">
        <v>3453</v>
      </c>
      <c r="C90" s="40">
        <v>2459</v>
      </c>
      <c r="D90" s="40">
        <v>1586</v>
      </c>
      <c r="E90" s="40">
        <v>60</v>
      </c>
      <c r="F90" s="40">
        <v>0</v>
      </c>
      <c r="G90" s="40">
        <v>0</v>
      </c>
      <c r="H90" s="40">
        <v>0</v>
      </c>
    </row>
    <row r="91" spans="1:8" x14ac:dyDescent="0.45">
      <c r="A91" s="35" t="s">
        <v>71</v>
      </c>
      <c r="B91" s="40">
        <v>35</v>
      </c>
      <c r="C91" s="40">
        <v>3</v>
      </c>
      <c r="D91" s="40">
        <v>0</v>
      </c>
      <c r="E91" s="40">
        <v>0</v>
      </c>
      <c r="F91" s="40">
        <v>0</v>
      </c>
      <c r="G91" s="40">
        <v>0</v>
      </c>
      <c r="H91" s="40">
        <v>0</v>
      </c>
    </row>
    <row r="92" spans="1:8" x14ac:dyDescent="0.45">
      <c r="A92" s="35" t="s">
        <v>72</v>
      </c>
      <c r="B92" s="40">
        <v>0</v>
      </c>
      <c r="C92" s="40">
        <v>0</v>
      </c>
      <c r="D92" s="40">
        <v>0</v>
      </c>
      <c r="E92" s="40">
        <v>0</v>
      </c>
      <c r="F92" s="40">
        <v>0</v>
      </c>
      <c r="G92" s="40">
        <v>0</v>
      </c>
      <c r="H92" s="40">
        <v>0</v>
      </c>
    </row>
    <row r="93" spans="1:8" x14ac:dyDescent="0.45">
      <c r="A93" s="35" t="s">
        <v>73</v>
      </c>
      <c r="B93" s="40">
        <v>0</v>
      </c>
      <c r="C93" s="40">
        <v>0</v>
      </c>
      <c r="D93" s="40">
        <v>0</v>
      </c>
      <c r="E93" s="40">
        <v>0</v>
      </c>
      <c r="F93" s="40">
        <v>0</v>
      </c>
      <c r="G93" s="40">
        <v>0</v>
      </c>
      <c r="H93" s="40">
        <v>0</v>
      </c>
    </row>
    <row r="94" spans="1:8" x14ac:dyDescent="0.45">
      <c r="A94" s="41" t="s">
        <v>74</v>
      </c>
      <c r="B94" s="45">
        <f>SUM(B83:B93)</f>
        <v>8434</v>
      </c>
      <c r="C94" s="45">
        <f t="shared" ref="C94:H94" si="16">SUM(C83:C93)</f>
        <v>2470</v>
      </c>
      <c r="D94" s="45">
        <f t="shared" si="16"/>
        <v>1587</v>
      </c>
      <c r="E94" s="45">
        <f t="shared" si="16"/>
        <v>60</v>
      </c>
      <c r="F94" s="45">
        <f t="shared" si="16"/>
        <v>0</v>
      </c>
      <c r="G94" s="45">
        <f t="shared" si="16"/>
        <v>2</v>
      </c>
      <c r="H94" s="45">
        <f t="shared" si="16"/>
        <v>1</v>
      </c>
    </row>
    <row r="95" spans="1:8" x14ac:dyDescent="0.45">
      <c r="A95" s="207" t="s">
        <v>185</v>
      </c>
      <c r="B95" s="208"/>
      <c r="C95" s="208"/>
      <c r="D95" s="208"/>
      <c r="E95" s="208"/>
      <c r="F95" s="208"/>
      <c r="G95" s="208"/>
      <c r="H95" s="208"/>
    </row>
    <row r="96" spans="1:8" x14ac:dyDescent="0.45">
      <c r="A96" s="46"/>
    </row>
    <row r="111" spans="1:1" x14ac:dyDescent="0.45">
      <c r="A111" s="47" t="s">
        <v>6</v>
      </c>
    </row>
  </sheetData>
  <sheetProtection algorithmName="SHA-512" hashValue="Cflaz0G7H3pOrRhw4jPMZEiGEXwE15NAskC9dnPWt6tBGRnJcC66mRUdj1JjCr+6y1hshllZXQoew2QgBhYKRw==" saltValue="YS+Eabn8A7YiAbBa1C8fAQ==" spinCount="100000" sheet="1" objects="1" scenarios="1"/>
  <mergeCells count="42">
    <mergeCell ref="C47:C48"/>
    <mergeCell ref="D47:D48"/>
    <mergeCell ref="F47:F48"/>
    <mergeCell ref="K47:K48"/>
    <mergeCell ref="L47:L48"/>
    <mergeCell ref="G47:G48"/>
    <mergeCell ref="H47:H48"/>
    <mergeCell ref="I47:I48"/>
    <mergeCell ref="J47:J48"/>
    <mergeCell ref="E47:E48"/>
    <mergeCell ref="E28:E29"/>
    <mergeCell ref="Q47:Q48"/>
    <mergeCell ref="N47:N48"/>
    <mergeCell ref="O47:O48"/>
    <mergeCell ref="P47:P48"/>
    <mergeCell ref="M47:M48"/>
    <mergeCell ref="T28:T29"/>
    <mergeCell ref="S28:S29"/>
    <mergeCell ref="R28:R29"/>
    <mergeCell ref="L28:L29"/>
    <mergeCell ref="K28:K29"/>
    <mergeCell ref="M28:M29"/>
    <mergeCell ref="N28:N29"/>
    <mergeCell ref="O28:O29"/>
    <mergeCell ref="P28:P29"/>
    <mergeCell ref="Q28:Q29"/>
    <mergeCell ref="A79:H79"/>
    <mergeCell ref="A95:H95"/>
    <mergeCell ref="J28:J29"/>
    <mergeCell ref="D28:D29"/>
    <mergeCell ref="A81:A82"/>
    <mergeCell ref="A65:A66"/>
    <mergeCell ref="B65:H65"/>
    <mergeCell ref="B81:H81"/>
    <mergeCell ref="B28:B29"/>
    <mergeCell ref="B47:B48"/>
    <mergeCell ref="F28:F29"/>
    <mergeCell ref="C28:C29"/>
    <mergeCell ref="I28:I29"/>
    <mergeCell ref="H28:H29"/>
    <mergeCell ref="G28:G29"/>
    <mergeCell ref="A44:S44"/>
  </mergeCells>
  <hyperlinks>
    <hyperlink ref="A10" location="Incoming_Claims" display="Incoming claims - Net claims received" xr:uid="{00000000-0004-0000-0100-000000000000}"/>
    <hyperlink ref="A11" location="Unallocated_claims" display="Unallocated claims" xr:uid="{00000000-0004-0000-0100-000001000000}"/>
    <hyperlink ref="A12" location="Age_distribution_of_claims_unallocated​__Calendar_days" display="Age distribution of unallocated claims​" xr:uid="{00000000-0004-0000-0100-000002000000}"/>
  </hyperlinks>
  <pageMargins left="0.25" right="0.25" top="0.75" bottom="0.75" header="0.3" footer="0.3"/>
  <pageSetup paperSize="9" scale="38" orientation="portrait" r:id="rId1"/>
  <ignoredErrors>
    <ignoredError sqref="R30:R43"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V160"/>
  <sheetViews>
    <sheetView tabSelected="1" zoomScale="90" zoomScaleNormal="90" workbookViewId="0">
      <selection activeCell="K129" sqref="K129"/>
    </sheetView>
  </sheetViews>
  <sheetFormatPr defaultColWidth="9.1328125" defaultRowHeight="14.25" x14ac:dyDescent="0.45"/>
  <cols>
    <col min="1" max="1" width="48.1328125" style="4" customWidth="1"/>
    <col min="2" max="4" width="11.73046875" style="4" customWidth="1"/>
    <col min="5" max="16" width="9.1328125" style="4" customWidth="1"/>
    <col min="17" max="17" width="10.265625" style="4" customWidth="1"/>
    <col min="18" max="18" width="10.3984375" style="4" bestFit="1" customWidth="1"/>
    <col min="19" max="16384" width="9.1328125" style="4"/>
  </cols>
  <sheetData>
    <row r="1" spans="1:19" s="2" customFormat="1" x14ac:dyDescent="0.45">
      <c r="A1" s="1"/>
      <c r="B1" s="1"/>
      <c r="C1" s="1"/>
      <c r="D1" s="1"/>
      <c r="E1" s="1"/>
      <c r="F1" s="1"/>
      <c r="G1" s="1"/>
      <c r="H1" s="1"/>
      <c r="I1" s="1"/>
      <c r="J1" s="1"/>
      <c r="K1" s="1"/>
      <c r="L1" s="1"/>
      <c r="M1" s="1"/>
      <c r="N1" s="1"/>
      <c r="O1" s="1"/>
      <c r="P1" s="1"/>
      <c r="Q1" s="1"/>
    </row>
    <row r="2" spans="1:19" s="2" customFormat="1" x14ac:dyDescent="0.45">
      <c r="A2" s="1"/>
      <c r="B2" s="1"/>
      <c r="C2" s="1"/>
      <c r="D2" s="1"/>
      <c r="E2" s="1"/>
      <c r="F2" s="1"/>
      <c r="G2" s="1"/>
      <c r="H2" s="1"/>
      <c r="I2" s="1"/>
      <c r="J2" s="1"/>
      <c r="K2" s="1"/>
      <c r="L2" s="1"/>
      <c r="M2" s="1"/>
      <c r="N2" s="1"/>
      <c r="O2" s="1"/>
      <c r="P2" s="1"/>
      <c r="Q2" s="1"/>
    </row>
    <row r="3" spans="1:19" s="2" customFormat="1" x14ac:dyDescent="0.45">
      <c r="A3" s="1"/>
      <c r="B3" s="1"/>
      <c r="C3" s="1"/>
      <c r="D3" s="1"/>
      <c r="E3" s="1"/>
      <c r="F3" s="1"/>
      <c r="G3" s="1"/>
      <c r="H3" s="1"/>
      <c r="I3" s="1"/>
      <c r="J3" s="1"/>
      <c r="K3" s="1"/>
      <c r="L3" s="1"/>
      <c r="M3" s="1"/>
      <c r="N3" s="1"/>
      <c r="O3" s="1"/>
      <c r="P3" s="1"/>
      <c r="Q3" s="1"/>
    </row>
    <row r="4" spans="1:19" s="2" customFormat="1" x14ac:dyDescent="0.45">
      <c r="A4" s="1"/>
      <c r="B4" s="1"/>
      <c r="C4" s="1"/>
      <c r="D4" s="1"/>
      <c r="E4" s="1"/>
      <c r="F4" s="1"/>
      <c r="G4" s="1"/>
      <c r="H4" s="1"/>
      <c r="I4" s="1"/>
      <c r="J4" s="1"/>
      <c r="K4" s="1"/>
      <c r="L4" s="1"/>
      <c r="M4" s="1"/>
      <c r="N4" s="1"/>
      <c r="O4" s="1"/>
      <c r="P4" s="1"/>
      <c r="Q4" s="1"/>
    </row>
    <row r="5" spans="1:19" s="2" customFormat="1" x14ac:dyDescent="0.45">
      <c r="A5" s="1"/>
      <c r="B5" s="1"/>
      <c r="C5" s="1"/>
      <c r="D5" s="1"/>
      <c r="E5" s="1"/>
      <c r="F5" s="1"/>
      <c r="G5" s="1"/>
      <c r="H5" s="1"/>
      <c r="I5" s="1"/>
      <c r="J5" s="1"/>
      <c r="K5" s="1"/>
      <c r="L5" s="1"/>
      <c r="M5" s="1"/>
      <c r="N5" s="1"/>
      <c r="O5" s="1"/>
      <c r="P5" s="1"/>
      <c r="Q5" s="1"/>
    </row>
    <row r="6" spans="1:19" s="2" customFormat="1" x14ac:dyDescent="0.45">
      <c r="A6" s="3"/>
      <c r="B6" s="3"/>
      <c r="C6" s="3"/>
      <c r="D6" s="3"/>
      <c r="E6" s="3"/>
      <c r="F6" s="3"/>
      <c r="G6" s="3"/>
      <c r="H6" s="3"/>
      <c r="I6" s="3"/>
      <c r="J6" s="3"/>
      <c r="K6" s="3"/>
      <c r="L6" s="3"/>
      <c r="M6" s="1"/>
      <c r="N6" s="1"/>
      <c r="O6" s="1"/>
      <c r="P6" s="1"/>
      <c r="Q6" s="1"/>
      <c r="S6" s="12"/>
    </row>
    <row r="7" spans="1:19" s="2" customFormat="1" x14ac:dyDescent="0.45">
      <c r="A7" s="3"/>
      <c r="B7" s="3"/>
      <c r="C7" s="3"/>
      <c r="D7" s="3"/>
      <c r="E7" s="3"/>
      <c r="F7" s="3"/>
      <c r="G7" s="3"/>
      <c r="H7" s="3"/>
      <c r="I7" s="3"/>
      <c r="J7" s="3"/>
      <c r="K7" s="3"/>
      <c r="L7" s="3"/>
      <c r="M7" s="1"/>
      <c r="N7" s="1"/>
      <c r="O7" s="1"/>
      <c r="P7" s="1"/>
      <c r="Q7" s="1"/>
      <c r="S7" s="12"/>
    </row>
    <row r="8" spans="1:19" x14ac:dyDescent="0.45">
      <c r="Q8" s="190">
        <v>45626</v>
      </c>
    </row>
    <row r="9" spans="1:19" ht="18" x14ac:dyDescent="0.55000000000000004">
      <c r="A9" s="5" t="s">
        <v>75</v>
      </c>
    </row>
    <row r="10" spans="1:19" x14ac:dyDescent="0.45">
      <c r="A10" s="6" t="s">
        <v>8</v>
      </c>
    </row>
    <row r="11" spans="1:19" x14ac:dyDescent="0.45">
      <c r="A11" s="6" t="s">
        <v>9</v>
      </c>
      <c r="L11" s="4" t="s">
        <v>6</v>
      </c>
    </row>
    <row r="12" spans="1:19" x14ac:dyDescent="0.45">
      <c r="A12" s="6" t="s">
        <v>10</v>
      </c>
    </row>
    <row r="13" spans="1:19" x14ac:dyDescent="0.45">
      <c r="A13" s="6" t="s">
        <v>11</v>
      </c>
    </row>
    <row r="14" spans="1:19" x14ac:dyDescent="0.45">
      <c r="A14" s="158"/>
    </row>
    <row r="15" spans="1:19" x14ac:dyDescent="0.45">
      <c r="A15" s="158"/>
    </row>
    <row r="16" spans="1:19" x14ac:dyDescent="0.45">
      <c r="A16" s="158"/>
    </row>
    <row r="17" spans="1:17" x14ac:dyDescent="0.45">
      <c r="A17" s="158"/>
    </row>
    <row r="18" spans="1:17" x14ac:dyDescent="0.45">
      <c r="A18" s="158"/>
    </row>
    <row r="19" spans="1:17" x14ac:dyDescent="0.45">
      <c r="A19" s="158"/>
    </row>
    <row r="21" spans="1:17" x14ac:dyDescent="0.45">
      <c r="O21" s="159"/>
    </row>
    <row r="24" spans="1:17" x14ac:dyDescent="0.45">
      <c r="B24" s="4" t="s">
        <v>6</v>
      </c>
    </row>
    <row r="25" spans="1:17" ht="42.75" x14ac:dyDescent="0.45">
      <c r="A25" s="160" t="s">
        <v>8</v>
      </c>
      <c r="B25" s="94">
        <v>45107</v>
      </c>
      <c r="C25" s="94">
        <v>45473</v>
      </c>
      <c r="D25" s="55">
        <v>45231</v>
      </c>
      <c r="E25" s="55">
        <v>45261</v>
      </c>
      <c r="F25" s="55">
        <v>45292</v>
      </c>
      <c r="G25" s="55">
        <v>45323</v>
      </c>
      <c r="H25" s="55">
        <v>45352</v>
      </c>
      <c r="I25" s="55">
        <v>45383</v>
      </c>
      <c r="J25" s="55">
        <v>45413</v>
      </c>
      <c r="K25" s="55">
        <v>45444</v>
      </c>
      <c r="L25" s="55">
        <v>45474</v>
      </c>
      <c r="M25" s="55">
        <v>45505</v>
      </c>
      <c r="N25" s="55">
        <v>45536</v>
      </c>
      <c r="O25" s="55">
        <v>45566</v>
      </c>
      <c r="P25" s="55">
        <v>45597</v>
      </c>
      <c r="Q25" s="161" t="s">
        <v>76</v>
      </c>
    </row>
    <row r="26" spans="1:17" x14ac:dyDescent="0.45">
      <c r="A26" s="38" t="s">
        <v>63</v>
      </c>
      <c r="B26" s="162">
        <v>1635</v>
      </c>
      <c r="C26" s="162">
        <v>2432</v>
      </c>
      <c r="D26" s="163">
        <v>2216</v>
      </c>
      <c r="E26" s="163">
        <v>2343</v>
      </c>
      <c r="F26" s="17">
        <v>2447</v>
      </c>
      <c r="G26" s="163">
        <v>2369</v>
      </c>
      <c r="H26" s="163">
        <v>2406</v>
      </c>
      <c r="I26" s="163">
        <v>2401</v>
      </c>
      <c r="J26" s="163">
        <v>2417</v>
      </c>
      <c r="K26" s="163">
        <v>2432</v>
      </c>
      <c r="L26" s="163">
        <v>2503</v>
      </c>
      <c r="M26" s="163">
        <v>2502</v>
      </c>
      <c r="N26" s="163">
        <v>2472</v>
      </c>
      <c r="O26" s="163">
        <v>2511</v>
      </c>
      <c r="P26" s="163">
        <v>2581</v>
      </c>
      <c r="Q26" s="164">
        <f t="shared" ref="Q26:Q39" si="0">(P26-O26)/O26</f>
        <v>2.7877339705296694E-2</v>
      </c>
    </row>
    <row r="27" spans="1:17" x14ac:dyDescent="0.45">
      <c r="A27" s="38" t="s">
        <v>64</v>
      </c>
      <c r="B27" s="162">
        <v>12086</v>
      </c>
      <c r="C27" s="162">
        <v>16850</v>
      </c>
      <c r="D27" s="163">
        <v>19792</v>
      </c>
      <c r="E27" s="163">
        <v>19449</v>
      </c>
      <c r="F27" s="17">
        <v>19229</v>
      </c>
      <c r="G27" s="163">
        <v>18286</v>
      </c>
      <c r="H27" s="163">
        <v>17576</v>
      </c>
      <c r="I27" s="163">
        <v>17324</v>
      </c>
      <c r="J27" s="163">
        <v>16705</v>
      </c>
      <c r="K27" s="163">
        <v>16850</v>
      </c>
      <c r="L27" s="163">
        <v>17105</v>
      </c>
      <c r="M27" s="163">
        <v>16639</v>
      </c>
      <c r="N27" s="163">
        <v>16106</v>
      </c>
      <c r="O27" s="163">
        <v>17090</v>
      </c>
      <c r="P27" s="163">
        <v>17395</v>
      </c>
      <c r="Q27" s="164">
        <f t="shared" si="0"/>
        <v>1.7846693973083673E-2</v>
      </c>
    </row>
    <row r="28" spans="1:17" x14ac:dyDescent="0.45">
      <c r="A28" s="38" t="s">
        <v>65</v>
      </c>
      <c r="B28" s="162">
        <v>1078</v>
      </c>
      <c r="C28" s="162">
        <v>844</v>
      </c>
      <c r="D28" s="163">
        <v>1329</v>
      </c>
      <c r="E28" s="163">
        <v>1211</v>
      </c>
      <c r="F28" s="17">
        <v>1081</v>
      </c>
      <c r="G28" s="163">
        <v>969</v>
      </c>
      <c r="H28" s="163">
        <v>934</v>
      </c>
      <c r="I28" s="163">
        <v>918</v>
      </c>
      <c r="J28" s="163">
        <v>883</v>
      </c>
      <c r="K28" s="163">
        <v>844</v>
      </c>
      <c r="L28" s="163">
        <v>861</v>
      </c>
      <c r="M28" s="163">
        <v>866</v>
      </c>
      <c r="N28" s="163">
        <v>827</v>
      </c>
      <c r="O28" s="163">
        <v>846</v>
      </c>
      <c r="P28" s="163">
        <v>901</v>
      </c>
      <c r="Q28" s="164">
        <f t="shared" si="0"/>
        <v>6.5011820330969264E-2</v>
      </c>
    </row>
    <row r="29" spans="1:17" x14ac:dyDescent="0.45">
      <c r="A29" s="146" t="s">
        <v>77</v>
      </c>
      <c r="B29" s="147">
        <v>4120</v>
      </c>
      <c r="C29" s="147">
        <v>5895</v>
      </c>
      <c r="D29" s="148">
        <v>4708</v>
      </c>
      <c r="E29" s="148">
        <v>5020</v>
      </c>
      <c r="F29" s="22">
        <v>5272</v>
      </c>
      <c r="G29" s="148">
        <v>5407</v>
      </c>
      <c r="H29" s="148">
        <v>5498</v>
      </c>
      <c r="I29" s="148">
        <v>5648</v>
      </c>
      <c r="J29" s="148">
        <v>5703</v>
      </c>
      <c r="K29" s="148">
        <v>5895</v>
      </c>
      <c r="L29" s="148">
        <v>6181</v>
      </c>
      <c r="M29" s="148">
        <v>6257</v>
      </c>
      <c r="N29" s="148">
        <v>6334</v>
      </c>
      <c r="O29" s="148">
        <v>6478</v>
      </c>
      <c r="P29" s="148">
        <v>6588</v>
      </c>
      <c r="Q29" s="164">
        <f t="shared" si="0"/>
        <v>1.6980549552330967E-2</v>
      </c>
    </row>
    <row r="30" spans="1:17" x14ac:dyDescent="0.45">
      <c r="A30" s="146" t="s">
        <v>78</v>
      </c>
      <c r="B30" s="147">
        <v>11644</v>
      </c>
      <c r="C30" s="147">
        <v>16619</v>
      </c>
      <c r="D30" s="148">
        <v>18409</v>
      </c>
      <c r="E30" s="148">
        <v>18338</v>
      </c>
      <c r="F30" s="22">
        <v>18234</v>
      </c>
      <c r="G30" s="148">
        <v>17479</v>
      </c>
      <c r="H30" s="148">
        <v>17320</v>
      </c>
      <c r="I30" s="148">
        <v>17177</v>
      </c>
      <c r="J30" s="148">
        <v>16751</v>
      </c>
      <c r="K30" s="148">
        <v>16619</v>
      </c>
      <c r="L30" s="148">
        <v>16610</v>
      </c>
      <c r="M30" s="148">
        <v>16341</v>
      </c>
      <c r="N30" s="148">
        <v>16213</v>
      </c>
      <c r="O30" s="148">
        <v>16560</v>
      </c>
      <c r="P30" s="148">
        <v>16876</v>
      </c>
      <c r="Q30" s="164">
        <f t="shared" si="0"/>
        <v>1.9082125603864734E-2</v>
      </c>
    </row>
    <row r="31" spans="1:17" x14ac:dyDescent="0.45">
      <c r="A31" s="146" t="s">
        <v>79</v>
      </c>
      <c r="B31" s="147">
        <v>681</v>
      </c>
      <c r="C31" s="147">
        <v>678</v>
      </c>
      <c r="D31" s="148">
        <v>719</v>
      </c>
      <c r="E31" s="148">
        <v>700</v>
      </c>
      <c r="F31" s="22">
        <v>678</v>
      </c>
      <c r="G31" s="148">
        <v>685</v>
      </c>
      <c r="H31" s="148">
        <v>671</v>
      </c>
      <c r="I31" s="148">
        <v>690</v>
      </c>
      <c r="J31" s="148">
        <v>700</v>
      </c>
      <c r="K31" s="148">
        <v>678</v>
      </c>
      <c r="L31" s="148">
        <v>633</v>
      </c>
      <c r="M31" s="148">
        <v>685</v>
      </c>
      <c r="N31" s="148">
        <v>697</v>
      </c>
      <c r="O31" s="148">
        <v>706</v>
      </c>
      <c r="P31" s="148">
        <v>702</v>
      </c>
      <c r="Q31" s="164">
        <f t="shared" si="0"/>
        <v>-5.6657223796033997E-3</v>
      </c>
    </row>
    <row r="32" spans="1:17" x14ac:dyDescent="0.45">
      <c r="A32" s="41" t="s">
        <v>80</v>
      </c>
      <c r="B32" s="150">
        <f>SUM(B26:B31)</f>
        <v>31244</v>
      </c>
      <c r="C32" s="150">
        <f>SUM(C26:C31)</f>
        <v>43318</v>
      </c>
      <c r="D32" s="150">
        <f t="shared" ref="D32:K32" si="1">SUM(D26:D31)</f>
        <v>47173</v>
      </c>
      <c r="E32" s="150">
        <f t="shared" si="1"/>
        <v>47061</v>
      </c>
      <c r="F32" s="20">
        <f t="shared" si="1"/>
        <v>46941</v>
      </c>
      <c r="G32" s="20">
        <f t="shared" si="1"/>
        <v>45195</v>
      </c>
      <c r="H32" s="20">
        <f t="shared" si="1"/>
        <v>44405</v>
      </c>
      <c r="I32" s="20">
        <f t="shared" si="1"/>
        <v>44158</v>
      </c>
      <c r="J32" s="20">
        <f t="shared" si="1"/>
        <v>43159</v>
      </c>
      <c r="K32" s="20">
        <f t="shared" si="1"/>
        <v>43318</v>
      </c>
      <c r="L32" s="150">
        <f>SUM(L26:L31)</f>
        <v>43893</v>
      </c>
      <c r="M32" s="150">
        <f>SUM(M26:M31)</f>
        <v>43290</v>
      </c>
      <c r="N32" s="150">
        <f>SUM(N26:N31)</f>
        <v>42649</v>
      </c>
      <c r="O32" s="150">
        <f>SUM(O26:O31)</f>
        <v>44191</v>
      </c>
      <c r="P32" s="150">
        <f>SUM(P26:P31)</f>
        <v>45043</v>
      </c>
      <c r="Q32" s="165">
        <f t="shared" si="0"/>
        <v>1.9279943879975562E-2</v>
      </c>
    </row>
    <row r="33" spans="1:22" x14ac:dyDescent="0.45">
      <c r="A33" s="146" t="s">
        <v>81</v>
      </c>
      <c r="B33" s="147">
        <v>6209</v>
      </c>
      <c r="C33" s="147">
        <v>10861</v>
      </c>
      <c r="D33" s="148">
        <v>7816</v>
      </c>
      <c r="E33" s="148">
        <v>8977</v>
      </c>
      <c r="F33" s="22">
        <v>11417</v>
      </c>
      <c r="G33" s="148">
        <v>11491</v>
      </c>
      <c r="H33" s="148">
        <v>11853</v>
      </c>
      <c r="I33" s="148">
        <v>11198</v>
      </c>
      <c r="J33" s="148">
        <v>11598</v>
      </c>
      <c r="K33" s="148">
        <v>10861</v>
      </c>
      <c r="L33" s="148">
        <v>10079</v>
      </c>
      <c r="M33" s="148">
        <v>10000</v>
      </c>
      <c r="N33" s="148">
        <v>10537</v>
      </c>
      <c r="O33" s="148">
        <v>11547</v>
      </c>
      <c r="P33" s="148">
        <v>12221</v>
      </c>
      <c r="Q33" s="164">
        <f t="shared" si="0"/>
        <v>5.8370139430155017E-2</v>
      </c>
    </row>
    <row r="34" spans="1:22" x14ac:dyDescent="0.45">
      <c r="A34" s="146" t="s">
        <v>82</v>
      </c>
      <c r="B34" s="147">
        <v>4378</v>
      </c>
      <c r="C34" s="147">
        <v>16867</v>
      </c>
      <c r="D34" s="148">
        <v>6722</v>
      </c>
      <c r="E34" s="148">
        <v>8868</v>
      </c>
      <c r="F34" s="22">
        <v>12732</v>
      </c>
      <c r="G34" s="148">
        <v>15821</v>
      </c>
      <c r="H34" s="148">
        <v>16609</v>
      </c>
      <c r="I34" s="148">
        <v>17082</v>
      </c>
      <c r="J34" s="148">
        <v>17318</v>
      </c>
      <c r="K34" s="148">
        <v>16867</v>
      </c>
      <c r="L34" s="148">
        <v>16510</v>
      </c>
      <c r="M34" s="148">
        <v>16261</v>
      </c>
      <c r="N34" s="148">
        <v>15762</v>
      </c>
      <c r="O34" s="148">
        <v>16320</v>
      </c>
      <c r="P34" s="148">
        <v>16475</v>
      </c>
      <c r="Q34" s="164">
        <f t="shared" si="0"/>
        <v>9.4975490196078424E-3</v>
      </c>
      <c r="V34" s="166" t="s">
        <v>6</v>
      </c>
    </row>
    <row r="35" spans="1:22" x14ac:dyDescent="0.45">
      <c r="A35" s="41" t="s">
        <v>83</v>
      </c>
      <c r="B35" s="20">
        <f t="shared" ref="B35:C35" si="2">SUM(B33:B34)</f>
        <v>10587</v>
      </c>
      <c r="C35" s="20">
        <f t="shared" si="2"/>
        <v>27728</v>
      </c>
      <c r="D35" s="150">
        <f t="shared" ref="D35:K35" si="3">SUM(D33:D34)</f>
        <v>14538</v>
      </c>
      <c r="E35" s="150">
        <f t="shared" si="3"/>
        <v>17845</v>
      </c>
      <c r="F35" s="20">
        <f t="shared" si="3"/>
        <v>24149</v>
      </c>
      <c r="G35" s="20">
        <f t="shared" si="3"/>
        <v>27312</v>
      </c>
      <c r="H35" s="20">
        <f t="shared" si="3"/>
        <v>28462</v>
      </c>
      <c r="I35" s="20">
        <f t="shared" si="3"/>
        <v>28280</v>
      </c>
      <c r="J35" s="20">
        <f t="shared" si="3"/>
        <v>28916</v>
      </c>
      <c r="K35" s="20">
        <f t="shared" si="3"/>
        <v>27728</v>
      </c>
      <c r="L35" s="150">
        <f>SUM(L33:L34)</f>
        <v>26589</v>
      </c>
      <c r="M35" s="150">
        <f>SUM(M33:M34)</f>
        <v>26261</v>
      </c>
      <c r="N35" s="150">
        <f>SUM(N33:N34)</f>
        <v>26299</v>
      </c>
      <c r="O35" s="150">
        <f>SUM(O33:O34)</f>
        <v>27867</v>
      </c>
      <c r="P35" s="150">
        <f>SUM(P33:P34)</f>
        <v>28696</v>
      </c>
      <c r="Q35" s="165">
        <f t="shared" si="0"/>
        <v>2.9748447985071948E-2</v>
      </c>
    </row>
    <row r="36" spans="1:22" x14ac:dyDescent="0.45">
      <c r="A36" s="146" t="s">
        <v>84</v>
      </c>
      <c r="B36" s="147">
        <v>798</v>
      </c>
      <c r="C36" s="147">
        <v>950</v>
      </c>
      <c r="D36" s="148" t="s">
        <v>85</v>
      </c>
      <c r="E36" s="148" t="s">
        <v>86</v>
      </c>
      <c r="F36" s="22">
        <v>851</v>
      </c>
      <c r="G36" s="148">
        <v>874</v>
      </c>
      <c r="H36" s="148">
        <v>820</v>
      </c>
      <c r="I36" s="148">
        <v>828</v>
      </c>
      <c r="J36" s="148">
        <v>816</v>
      </c>
      <c r="K36" s="148">
        <v>950</v>
      </c>
      <c r="L36" s="148">
        <v>882</v>
      </c>
      <c r="M36" s="148">
        <v>914</v>
      </c>
      <c r="N36" s="148">
        <v>991</v>
      </c>
      <c r="O36" s="148">
        <v>963</v>
      </c>
      <c r="P36" s="148">
        <v>977</v>
      </c>
      <c r="Q36" s="164">
        <f t="shared" si="0"/>
        <v>1.4537902388369679E-2</v>
      </c>
    </row>
    <row r="37" spans="1:22" x14ac:dyDescent="0.45">
      <c r="A37" s="146" t="s">
        <v>87</v>
      </c>
      <c r="B37" s="147">
        <v>161</v>
      </c>
      <c r="C37" s="147">
        <v>169</v>
      </c>
      <c r="D37" s="148" t="s">
        <v>88</v>
      </c>
      <c r="E37" s="148" t="s">
        <v>89</v>
      </c>
      <c r="F37" s="22">
        <v>206</v>
      </c>
      <c r="G37" s="148">
        <v>183</v>
      </c>
      <c r="H37" s="148">
        <v>168</v>
      </c>
      <c r="I37" s="148">
        <v>171</v>
      </c>
      <c r="J37" s="148">
        <v>177</v>
      </c>
      <c r="K37" s="148">
        <v>169</v>
      </c>
      <c r="L37" s="148">
        <v>170</v>
      </c>
      <c r="M37" s="148">
        <v>177</v>
      </c>
      <c r="N37" s="148">
        <v>171</v>
      </c>
      <c r="O37" s="148">
        <v>165</v>
      </c>
      <c r="P37" s="148">
        <v>152</v>
      </c>
      <c r="Q37" s="164">
        <f t="shared" si="0"/>
        <v>-7.8787878787878782E-2</v>
      </c>
    </row>
    <row r="38" spans="1:22" x14ac:dyDescent="0.45">
      <c r="A38" s="146" t="s">
        <v>90</v>
      </c>
      <c r="B38" s="147">
        <v>98</v>
      </c>
      <c r="C38" s="147">
        <v>142</v>
      </c>
      <c r="D38" s="148" t="s">
        <v>91</v>
      </c>
      <c r="E38" s="148" t="s">
        <v>92</v>
      </c>
      <c r="F38" s="22">
        <v>129</v>
      </c>
      <c r="G38" s="148">
        <v>136</v>
      </c>
      <c r="H38" s="148">
        <v>132</v>
      </c>
      <c r="I38" s="148">
        <v>143</v>
      </c>
      <c r="J38" s="148">
        <v>136</v>
      </c>
      <c r="K38" s="148">
        <v>142</v>
      </c>
      <c r="L38" s="148">
        <v>142</v>
      </c>
      <c r="M38" s="148">
        <v>147</v>
      </c>
      <c r="N38" s="148">
        <v>148</v>
      </c>
      <c r="O38" s="148">
        <v>167</v>
      </c>
      <c r="P38" s="148">
        <v>163</v>
      </c>
      <c r="Q38" s="164">
        <f t="shared" si="0"/>
        <v>-2.3952095808383235E-2</v>
      </c>
    </row>
    <row r="39" spans="1:22" x14ac:dyDescent="0.45">
      <c r="A39" s="41" t="s">
        <v>74</v>
      </c>
      <c r="B39" s="20">
        <f t="shared" ref="B39:C39" si="4">SUM(B32,B35,B36:B38)</f>
        <v>42888</v>
      </c>
      <c r="C39" s="20">
        <f t="shared" si="4"/>
        <v>72307</v>
      </c>
      <c r="D39" s="150" t="s">
        <v>93</v>
      </c>
      <c r="E39" s="150" t="s">
        <v>94</v>
      </c>
      <c r="F39" s="20">
        <f t="shared" ref="F39:N39" si="5">SUM(F32,F35,F36:F38)</f>
        <v>72276</v>
      </c>
      <c r="G39" s="20">
        <f t="shared" si="5"/>
        <v>73700</v>
      </c>
      <c r="H39" s="20">
        <f t="shared" si="5"/>
        <v>73987</v>
      </c>
      <c r="I39" s="20">
        <f t="shared" si="5"/>
        <v>73580</v>
      </c>
      <c r="J39" s="20">
        <f t="shared" si="5"/>
        <v>73204</v>
      </c>
      <c r="K39" s="20">
        <f t="shared" si="5"/>
        <v>72307</v>
      </c>
      <c r="L39" s="20">
        <f t="shared" si="5"/>
        <v>71676</v>
      </c>
      <c r="M39" s="20">
        <f t="shared" si="5"/>
        <v>70789</v>
      </c>
      <c r="N39" s="20">
        <f t="shared" si="5"/>
        <v>70258</v>
      </c>
      <c r="O39" s="20">
        <f t="shared" ref="O39:P39" si="6">SUM(O32,O35,O36:O38)</f>
        <v>73353</v>
      </c>
      <c r="P39" s="20">
        <f t="shared" si="6"/>
        <v>75031</v>
      </c>
      <c r="Q39" s="165">
        <f t="shared" si="0"/>
        <v>2.2875683339468052E-2</v>
      </c>
    </row>
    <row r="42" spans="1:22" ht="15" customHeight="1" x14ac:dyDescent="0.45">
      <c r="A42" s="241" t="s">
        <v>203</v>
      </c>
      <c r="B42" s="217" t="s">
        <v>237</v>
      </c>
      <c r="C42" s="220"/>
      <c r="D42" s="220"/>
      <c r="E42" s="220"/>
      <c r="F42" s="220"/>
      <c r="G42" s="220"/>
      <c r="H42" s="221"/>
    </row>
    <row r="43" spans="1:22" ht="21.75" customHeight="1" x14ac:dyDescent="0.45">
      <c r="A43" s="242"/>
      <c r="B43" s="154" t="s">
        <v>95</v>
      </c>
      <c r="C43" s="154" t="s">
        <v>96</v>
      </c>
      <c r="D43" s="154" t="s">
        <v>97</v>
      </c>
      <c r="E43" s="154" t="s">
        <v>98</v>
      </c>
      <c r="F43" s="154" t="s">
        <v>99</v>
      </c>
      <c r="G43" s="154" t="s">
        <v>100</v>
      </c>
      <c r="H43" s="155" t="s">
        <v>101</v>
      </c>
    </row>
    <row r="44" spans="1:22" x14ac:dyDescent="0.45">
      <c r="A44" s="35" t="s">
        <v>63</v>
      </c>
      <c r="B44" s="167">
        <v>593</v>
      </c>
      <c r="C44" s="167">
        <v>565</v>
      </c>
      <c r="D44" s="167">
        <v>445</v>
      </c>
      <c r="E44" s="167">
        <v>212</v>
      </c>
      <c r="F44" s="167">
        <v>527</v>
      </c>
      <c r="G44" s="167">
        <v>141</v>
      </c>
      <c r="H44" s="167">
        <v>98</v>
      </c>
    </row>
    <row r="45" spans="1:22" x14ac:dyDescent="0.45">
      <c r="A45" s="35" t="s">
        <v>64</v>
      </c>
      <c r="B45" s="167">
        <v>6072</v>
      </c>
      <c r="C45" s="167">
        <v>4876</v>
      </c>
      <c r="D45" s="167">
        <v>2710</v>
      </c>
      <c r="E45" s="167">
        <v>1270</v>
      </c>
      <c r="F45" s="167">
        <v>1394</v>
      </c>
      <c r="G45" s="167">
        <v>603</v>
      </c>
      <c r="H45" s="167">
        <v>470</v>
      </c>
    </row>
    <row r="46" spans="1:22" x14ac:dyDescent="0.45">
      <c r="A46" s="35" t="s">
        <v>65</v>
      </c>
      <c r="B46" s="167">
        <v>321</v>
      </c>
      <c r="C46" s="167">
        <v>206</v>
      </c>
      <c r="D46" s="167">
        <v>119</v>
      </c>
      <c r="E46" s="167">
        <v>69</v>
      </c>
      <c r="F46" s="167">
        <v>108</v>
      </c>
      <c r="G46" s="167">
        <v>48</v>
      </c>
      <c r="H46" s="167">
        <v>30</v>
      </c>
    </row>
    <row r="47" spans="1:22" x14ac:dyDescent="0.45">
      <c r="A47" s="35" t="s">
        <v>66</v>
      </c>
      <c r="B47" s="167">
        <v>869</v>
      </c>
      <c r="C47" s="167">
        <v>1324</v>
      </c>
      <c r="D47" s="167">
        <v>1168</v>
      </c>
      <c r="E47" s="167">
        <v>762</v>
      </c>
      <c r="F47" s="167">
        <v>1290</v>
      </c>
      <c r="G47" s="167">
        <v>648</v>
      </c>
      <c r="H47" s="167">
        <v>527</v>
      </c>
    </row>
    <row r="48" spans="1:22" x14ac:dyDescent="0.45">
      <c r="A48" s="35" t="s">
        <v>67</v>
      </c>
      <c r="B48" s="167">
        <v>3875</v>
      </c>
      <c r="C48" s="167">
        <v>3385</v>
      </c>
      <c r="D48" s="167">
        <v>2497</v>
      </c>
      <c r="E48" s="167">
        <v>1691</v>
      </c>
      <c r="F48" s="167">
        <v>2504</v>
      </c>
      <c r="G48" s="167">
        <v>1542</v>
      </c>
      <c r="H48" s="167">
        <v>1382</v>
      </c>
    </row>
    <row r="49" spans="1:17" x14ac:dyDescent="0.45">
      <c r="A49" s="35" t="s">
        <v>68</v>
      </c>
      <c r="B49" s="37">
        <v>347</v>
      </c>
      <c r="C49" s="37">
        <v>143</v>
      </c>
      <c r="D49" s="37">
        <v>70</v>
      </c>
      <c r="E49" s="37">
        <v>42</v>
      </c>
      <c r="F49" s="37">
        <v>52</v>
      </c>
      <c r="G49" s="37">
        <v>23</v>
      </c>
      <c r="H49" s="37">
        <v>25</v>
      </c>
    </row>
    <row r="50" spans="1:17" x14ac:dyDescent="0.45">
      <c r="A50" s="59" t="s">
        <v>81</v>
      </c>
      <c r="B50" s="60">
        <v>4243</v>
      </c>
      <c r="C50" s="60">
        <v>4121</v>
      </c>
      <c r="D50" s="60">
        <v>2070</v>
      </c>
      <c r="E50" s="60">
        <v>891</v>
      </c>
      <c r="F50" s="60">
        <v>699</v>
      </c>
      <c r="G50" s="60">
        <v>146</v>
      </c>
      <c r="H50" s="60">
        <v>51</v>
      </c>
    </row>
    <row r="51" spans="1:17" x14ac:dyDescent="0.45">
      <c r="A51" s="59" t="s">
        <v>82</v>
      </c>
      <c r="B51" s="60">
        <v>2106</v>
      </c>
      <c r="C51" s="60">
        <v>4551</v>
      </c>
      <c r="D51" s="60">
        <v>3920</v>
      </c>
      <c r="E51" s="60">
        <v>2121</v>
      </c>
      <c r="F51" s="60">
        <v>2512</v>
      </c>
      <c r="G51" s="60">
        <v>1053</v>
      </c>
      <c r="H51" s="60">
        <v>212</v>
      </c>
    </row>
    <row r="52" spans="1:17" x14ac:dyDescent="0.45">
      <c r="A52" s="38" t="s">
        <v>71</v>
      </c>
      <c r="B52" s="39">
        <v>676</v>
      </c>
      <c r="C52" s="39">
        <v>234</v>
      </c>
      <c r="D52" s="39">
        <v>43</v>
      </c>
      <c r="E52" s="39">
        <v>11</v>
      </c>
      <c r="F52" s="39">
        <v>10</v>
      </c>
      <c r="G52" s="39">
        <v>3</v>
      </c>
      <c r="H52" s="39">
        <v>0</v>
      </c>
    </row>
    <row r="53" spans="1:17" x14ac:dyDescent="0.45">
      <c r="A53" s="38" t="s">
        <v>72</v>
      </c>
      <c r="B53" s="22">
        <v>83</v>
      </c>
      <c r="C53" s="22">
        <v>33</v>
      </c>
      <c r="D53" s="22">
        <v>11</v>
      </c>
      <c r="E53" s="22">
        <v>10</v>
      </c>
      <c r="F53" s="22">
        <v>9</v>
      </c>
      <c r="G53" s="22">
        <v>3</v>
      </c>
      <c r="H53" s="22">
        <v>3</v>
      </c>
    </row>
    <row r="54" spans="1:17" x14ac:dyDescent="0.45">
      <c r="A54" s="38" t="s">
        <v>73</v>
      </c>
      <c r="B54" s="39">
        <v>42</v>
      </c>
      <c r="C54" s="39">
        <v>32</v>
      </c>
      <c r="D54" s="39">
        <v>21</v>
      </c>
      <c r="E54" s="39">
        <v>13</v>
      </c>
      <c r="F54" s="39">
        <v>33</v>
      </c>
      <c r="G54" s="39">
        <v>9</v>
      </c>
      <c r="H54" s="39">
        <v>13</v>
      </c>
    </row>
    <row r="55" spans="1:17" x14ac:dyDescent="0.45">
      <c r="A55" s="168" t="s">
        <v>102</v>
      </c>
      <c r="B55" s="169">
        <f t="shared" ref="B55:H55" si="7">SUM(B44:B54)</f>
        <v>19227</v>
      </c>
      <c r="C55" s="169">
        <f t="shared" si="7"/>
        <v>19470</v>
      </c>
      <c r="D55" s="169">
        <f t="shared" si="7"/>
        <v>13074</v>
      </c>
      <c r="E55" s="169">
        <f t="shared" si="7"/>
        <v>7092</v>
      </c>
      <c r="F55" s="169">
        <f t="shared" si="7"/>
        <v>9138</v>
      </c>
      <c r="G55" s="169">
        <f t="shared" si="7"/>
        <v>4219</v>
      </c>
      <c r="H55" s="169">
        <f t="shared" si="7"/>
        <v>2811</v>
      </c>
      <c r="Q55" s="170"/>
    </row>
    <row r="56" spans="1:17" x14ac:dyDescent="0.45">
      <c r="A56" s="239" t="s">
        <v>103</v>
      </c>
      <c r="B56" s="240"/>
      <c r="C56" s="240"/>
      <c r="D56" s="240"/>
      <c r="E56" s="240"/>
      <c r="F56" s="240"/>
      <c r="G56" s="240"/>
      <c r="H56" s="240"/>
    </row>
    <row r="57" spans="1:17" x14ac:dyDescent="0.45">
      <c r="A57" s="153"/>
    </row>
    <row r="58" spans="1:17" x14ac:dyDescent="0.45">
      <c r="A58" s="153"/>
    </row>
    <row r="59" spans="1:17" ht="15" customHeight="1" x14ac:dyDescent="0.45">
      <c r="A59" s="241" t="s">
        <v>190</v>
      </c>
      <c r="B59" s="217" t="s">
        <v>236</v>
      </c>
      <c r="C59" s="220"/>
      <c r="D59" s="220"/>
      <c r="E59" s="220"/>
      <c r="F59" s="220"/>
      <c r="G59" s="220"/>
      <c r="H59" s="221"/>
    </row>
    <row r="60" spans="1:17" ht="19.5" customHeight="1" x14ac:dyDescent="0.45">
      <c r="A60" s="242"/>
      <c r="B60" s="154" t="s">
        <v>95</v>
      </c>
      <c r="C60" s="154" t="s">
        <v>96</v>
      </c>
      <c r="D60" s="154" t="s">
        <v>97</v>
      </c>
      <c r="E60" s="154" t="s">
        <v>98</v>
      </c>
      <c r="F60" s="154" t="s">
        <v>99</v>
      </c>
      <c r="G60" s="154" t="s">
        <v>100</v>
      </c>
      <c r="H60" s="155" t="s">
        <v>101</v>
      </c>
    </row>
    <row r="61" spans="1:17" x14ac:dyDescent="0.45">
      <c r="A61" s="35" t="s">
        <v>63</v>
      </c>
      <c r="B61" s="60">
        <v>563</v>
      </c>
      <c r="C61" s="60">
        <v>599</v>
      </c>
      <c r="D61" s="60">
        <v>348</v>
      </c>
      <c r="E61" s="60">
        <v>215</v>
      </c>
      <c r="F61" s="60">
        <v>261</v>
      </c>
      <c r="G61" s="60">
        <v>124</v>
      </c>
      <c r="H61" s="60">
        <v>106</v>
      </c>
    </row>
    <row r="62" spans="1:17" x14ac:dyDescent="0.45">
      <c r="A62" s="35" t="s">
        <v>64</v>
      </c>
      <c r="B62" s="60">
        <v>5556</v>
      </c>
      <c r="C62" s="60">
        <v>4355</v>
      </c>
      <c r="D62" s="60">
        <v>2433</v>
      </c>
      <c r="E62" s="60">
        <v>1814</v>
      </c>
      <c r="F62" s="60">
        <v>3097</v>
      </c>
      <c r="G62" s="60">
        <v>1412</v>
      </c>
      <c r="H62" s="60">
        <v>1075</v>
      </c>
    </row>
    <row r="63" spans="1:17" x14ac:dyDescent="0.45">
      <c r="A63" s="35" t="s">
        <v>65</v>
      </c>
      <c r="B63" s="60">
        <v>442</v>
      </c>
      <c r="C63" s="60">
        <v>395</v>
      </c>
      <c r="D63" s="60">
        <v>200</v>
      </c>
      <c r="E63" s="60">
        <v>78</v>
      </c>
      <c r="F63" s="60">
        <v>110</v>
      </c>
      <c r="G63" s="60">
        <v>60</v>
      </c>
      <c r="H63" s="60">
        <v>44</v>
      </c>
    </row>
    <row r="64" spans="1:17" x14ac:dyDescent="0.45">
      <c r="A64" s="35" t="s">
        <v>66</v>
      </c>
      <c r="B64" s="60">
        <v>605</v>
      </c>
      <c r="C64" s="60">
        <v>841</v>
      </c>
      <c r="D64" s="60">
        <v>764</v>
      </c>
      <c r="E64" s="60">
        <v>600</v>
      </c>
      <c r="F64" s="60">
        <v>937</v>
      </c>
      <c r="G64" s="60">
        <v>510</v>
      </c>
      <c r="H64" s="60">
        <v>451</v>
      </c>
    </row>
    <row r="65" spans="1:17" x14ac:dyDescent="0.45">
      <c r="A65" s="35" t="s">
        <v>67</v>
      </c>
      <c r="B65" s="60">
        <v>4098</v>
      </c>
      <c r="C65" s="60">
        <v>3372</v>
      </c>
      <c r="D65" s="60">
        <v>2454</v>
      </c>
      <c r="E65" s="60">
        <v>1798</v>
      </c>
      <c r="F65" s="60">
        <v>2953</v>
      </c>
      <c r="G65" s="60">
        <v>1815</v>
      </c>
      <c r="H65" s="60">
        <v>1919</v>
      </c>
    </row>
    <row r="66" spans="1:17" x14ac:dyDescent="0.45">
      <c r="A66" s="35" t="s">
        <v>68</v>
      </c>
      <c r="B66" s="60">
        <v>386</v>
      </c>
      <c r="C66" s="60">
        <v>148</v>
      </c>
      <c r="D66" s="60">
        <v>62</v>
      </c>
      <c r="E66" s="60">
        <v>32</v>
      </c>
      <c r="F66" s="60">
        <v>43</v>
      </c>
      <c r="G66" s="60">
        <v>29</v>
      </c>
      <c r="H66" s="60">
        <v>19</v>
      </c>
    </row>
    <row r="67" spans="1:17" x14ac:dyDescent="0.45">
      <c r="A67" s="59" t="s">
        <v>81</v>
      </c>
      <c r="B67" s="60">
        <v>1797</v>
      </c>
      <c r="C67" s="60">
        <v>3211</v>
      </c>
      <c r="D67" s="60">
        <v>1625</v>
      </c>
      <c r="E67" s="60">
        <v>573</v>
      </c>
      <c r="F67" s="60">
        <v>498</v>
      </c>
      <c r="G67" s="60">
        <v>92</v>
      </c>
      <c r="H67" s="60">
        <v>20</v>
      </c>
    </row>
    <row r="68" spans="1:17" x14ac:dyDescent="0.45">
      <c r="A68" s="59" t="s">
        <v>82</v>
      </c>
      <c r="B68" s="60">
        <v>1198</v>
      </c>
      <c r="C68" s="60">
        <v>1008</v>
      </c>
      <c r="D68" s="60">
        <v>881</v>
      </c>
      <c r="E68" s="60">
        <v>1616</v>
      </c>
      <c r="F68" s="60">
        <v>1733</v>
      </c>
      <c r="G68" s="60">
        <v>205</v>
      </c>
      <c r="H68" s="60">
        <v>81</v>
      </c>
    </row>
    <row r="69" spans="1:17" x14ac:dyDescent="0.45">
      <c r="A69" s="35" t="s">
        <v>71</v>
      </c>
      <c r="B69" s="37">
        <v>714</v>
      </c>
      <c r="C69" s="37">
        <v>118</v>
      </c>
      <c r="D69" s="37">
        <v>33</v>
      </c>
      <c r="E69" s="37">
        <v>14</v>
      </c>
      <c r="F69" s="37">
        <v>8</v>
      </c>
      <c r="G69" s="37">
        <v>0</v>
      </c>
      <c r="H69" s="37">
        <v>1</v>
      </c>
    </row>
    <row r="70" spans="1:17" x14ac:dyDescent="0.45">
      <c r="A70" s="35" t="s">
        <v>72</v>
      </c>
      <c r="B70" s="37">
        <v>107</v>
      </c>
      <c r="C70" s="37">
        <v>53</v>
      </c>
      <c r="D70" s="37">
        <v>18</v>
      </c>
      <c r="E70" s="37">
        <v>9</v>
      </c>
      <c r="F70" s="37">
        <v>4</v>
      </c>
      <c r="G70" s="37">
        <v>1</v>
      </c>
      <c r="H70" s="37">
        <v>1</v>
      </c>
    </row>
    <row r="71" spans="1:17" x14ac:dyDescent="0.45">
      <c r="A71" s="35" t="s">
        <v>73</v>
      </c>
      <c r="B71" s="37">
        <v>42</v>
      </c>
      <c r="C71" s="37">
        <v>41</v>
      </c>
      <c r="D71" s="37">
        <v>17</v>
      </c>
      <c r="E71" s="37">
        <v>7</v>
      </c>
      <c r="F71" s="37">
        <v>14</v>
      </c>
      <c r="G71" s="37">
        <v>6</v>
      </c>
      <c r="H71" s="37">
        <v>6</v>
      </c>
    </row>
    <row r="72" spans="1:17" x14ac:dyDescent="0.45">
      <c r="A72" s="41" t="s">
        <v>102</v>
      </c>
      <c r="B72" s="45">
        <f t="shared" ref="B72:H72" si="8">SUM(B61:B71)</f>
        <v>15508</v>
      </c>
      <c r="C72" s="45">
        <f t="shared" si="8"/>
        <v>14141</v>
      </c>
      <c r="D72" s="45">
        <f t="shared" si="8"/>
        <v>8835</v>
      </c>
      <c r="E72" s="45">
        <f t="shared" si="8"/>
        <v>6756</v>
      </c>
      <c r="F72" s="45">
        <f t="shared" si="8"/>
        <v>9658</v>
      </c>
      <c r="G72" s="45">
        <f t="shared" si="8"/>
        <v>4254</v>
      </c>
      <c r="H72" s="45">
        <f t="shared" si="8"/>
        <v>3723</v>
      </c>
    </row>
    <row r="73" spans="1:17" x14ac:dyDescent="0.45">
      <c r="A73" s="207" t="s">
        <v>191</v>
      </c>
      <c r="B73" s="208"/>
      <c r="C73" s="208"/>
      <c r="D73" s="208"/>
      <c r="E73" s="208"/>
      <c r="F73" s="208"/>
      <c r="G73" s="208"/>
      <c r="H73" s="208"/>
    </row>
    <row r="74" spans="1:17" x14ac:dyDescent="0.45">
      <c r="A74" s="153"/>
    </row>
    <row r="76" spans="1:17" ht="24.75" customHeight="1" x14ac:dyDescent="0.45">
      <c r="A76" s="144" t="s">
        <v>204</v>
      </c>
      <c r="B76" s="94">
        <v>44742</v>
      </c>
      <c r="C76" s="94">
        <v>45107</v>
      </c>
      <c r="D76" s="94">
        <v>45473</v>
      </c>
      <c r="E76" s="55" t="s">
        <v>104</v>
      </c>
      <c r="F76" s="55" t="s">
        <v>105</v>
      </c>
      <c r="G76" s="55">
        <v>45292</v>
      </c>
      <c r="H76" s="171">
        <v>45323</v>
      </c>
      <c r="I76" s="171">
        <v>45352</v>
      </c>
      <c r="J76" s="171">
        <v>45383</v>
      </c>
      <c r="K76" s="171">
        <v>45413</v>
      </c>
      <c r="L76" s="171">
        <v>45444</v>
      </c>
      <c r="M76" s="55">
        <v>45474</v>
      </c>
      <c r="N76" s="55">
        <v>45505</v>
      </c>
      <c r="O76" s="55">
        <v>45536</v>
      </c>
      <c r="P76" s="55">
        <v>45566</v>
      </c>
      <c r="Q76" s="55">
        <v>45597</v>
      </c>
    </row>
    <row r="77" spans="1:17" x14ac:dyDescent="0.45">
      <c r="A77" s="146" t="s">
        <v>106</v>
      </c>
      <c r="B77" s="147">
        <v>2122</v>
      </c>
      <c r="C77" s="147">
        <v>2234</v>
      </c>
      <c r="D77" s="147">
        <v>2504</v>
      </c>
      <c r="E77" s="172" t="s">
        <v>107</v>
      </c>
      <c r="F77" s="172" t="s">
        <v>108</v>
      </c>
      <c r="G77" s="22">
        <v>2461</v>
      </c>
      <c r="H77" s="22">
        <v>2385</v>
      </c>
      <c r="I77" s="22">
        <v>2434</v>
      </c>
      <c r="J77" s="22">
        <v>2424</v>
      </c>
      <c r="K77" s="22">
        <v>2476</v>
      </c>
      <c r="L77" s="22">
        <v>2504</v>
      </c>
      <c r="M77" s="163">
        <v>2539</v>
      </c>
      <c r="N77" s="163">
        <v>2593</v>
      </c>
      <c r="O77" s="163">
        <v>2624</v>
      </c>
      <c r="P77" s="163">
        <v>2644</v>
      </c>
      <c r="Q77" s="163">
        <v>2679</v>
      </c>
    </row>
    <row r="78" spans="1:17" x14ac:dyDescent="0.45">
      <c r="A78" s="146" t="s">
        <v>109</v>
      </c>
      <c r="B78" s="147">
        <v>21815</v>
      </c>
      <c r="C78" s="147">
        <v>22204</v>
      </c>
      <c r="D78" s="147">
        <v>17498</v>
      </c>
      <c r="E78" s="172" t="s">
        <v>110</v>
      </c>
      <c r="F78" s="172" t="s">
        <v>111</v>
      </c>
      <c r="G78" s="22">
        <v>19526</v>
      </c>
      <c r="H78" s="22">
        <v>18517</v>
      </c>
      <c r="I78" s="22">
        <v>17900</v>
      </c>
      <c r="J78" s="22">
        <v>17621</v>
      </c>
      <c r="K78" s="22">
        <v>17302</v>
      </c>
      <c r="L78" s="22">
        <v>17498</v>
      </c>
      <c r="M78" s="163">
        <v>17611</v>
      </c>
      <c r="N78" s="163">
        <v>17571</v>
      </c>
      <c r="O78" s="163">
        <v>17540</v>
      </c>
      <c r="P78" s="163">
        <v>17988</v>
      </c>
      <c r="Q78" s="163">
        <v>18165</v>
      </c>
    </row>
    <row r="79" spans="1:17" x14ac:dyDescent="0.45">
      <c r="A79" s="146" t="s">
        <v>112</v>
      </c>
      <c r="B79" s="147">
        <v>2534</v>
      </c>
      <c r="C79" s="147">
        <v>1743</v>
      </c>
      <c r="D79" s="147">
        <v>880</v>
      </c>
      <c r="E79" s="172" t="s">
        <v>113</v>
      </c>
      <c r="F79" s="172" t="s">
        <v>114</v>
      </c>
      <c r="G79" s="22">
        <v>1102</v>
      </c>
      <c r="H79" s="22">
        <v>997</v>
      </c>
      <c r="I79" s="22">
        <v>967</v>
      </c>
      <c r="J79" s="22">
        <v>951</v>
      </c>
      <c r="K79" s="22">
        <v>951</v>
      </c>
      <c r="L79" s="22">
        <v>880</v>
      </c>
      <c r="M79" s="163">
        <v>907</v>
      </c>
      <c r="N79" s="163">
        <v>978</v>
      </c>
      <c r="O79" s="163">
        <v>985</v>
      </c>
      <c r="P79" s="163">
        <v>969</v>
      </c>
      <c r="Q79" s="163">
        <v>1007</v>
      </c>
    </row>
    <row r="80" spans="1:17" x14ac:dyDescent="0.45">
      <c r="A80" s="146" t="s">
        <v>77</v>
      </c>
      <c r="B80" s="147">
        <v>3157</v>
      </c>
      <c r="C80" s="147">
        <v>4522</v>
      </c>
      <c r="D80" s="147">
        <v>5958</v>
      </c>
      <c r="E80" s="172" t="s">
        <v>115</v>
      </c>
      <c r="F80" s="172" t="s">
        <v>116</v>
      </c>
      <c r="G80" s="22">
        <v>5296</v>
      </c>
      <c r="H80" s="22">
        <v>5425</v>
      </c>
      <c r="I80" s="22">
        <v>5528</v>
      </c>
      <c r="J80" s="22">
        <v>5668</v>
      </c>
      <c r="K80" s="22">
        <v>5737</v>
      </c>
      <c r="L80" s="22">
        <v>5958</v>
      </c>
      <c r="M80" s="148">
        <v>6209</v>
      </c>
      <c r="N80" s="148">
        <v>6335</v>
      </c>
      <c r="O80" s="148">
        <v>6450</v>
      </c>
      <c r="P80" s="148">
        <v>6581</v>
      </c>
      <c r="Q80" s="148">
        <v>6661</v>
      </c>
    </row>
    <row r="81" spans="1:17" x14ac:dyDescent="0.45">
      <c r="A81" s="146" t="s">
        <v>78</v>
      </c>
      <c r="B81" s="147">
        <v>18937</v>
      </c>
      <c r="C81" s="147">
        <v>19292</v>
      </c>
      <c r="D81" s="147">
        <v>17031</v>
      </c>
      <c r="E81" s="172" t="s">
        <v>117</v>
      </c>
      <c r="F81" s="172" t="s">
        <v>118</v>
      </c>
      <c r="G81" s="22">
        <v>18421</v>
      </c>
      <c r="H81" s="22">
        <v>17644</v>
      </c>
      <c r="I81" s="22">
        <v>17539</v>
      </c>
      <c r="J81" s="22">
        <v>17361</v>
      </c>
      <c r="K81" s="22">
        <v>17148</v>
      </c>
      <c r="L81" s="22">
        <v>17031</v>
      </c>
      <c r="M81" s="148">
        <v>16941</v>
      </c>
      <c r="N81" s="148">
        <v>17024</v>
      </c>
      <c r="O81" s="148">
        <v>17144</v>
      </c>
      <c r="P81" s="148">
        <v>17264</v>
      </c>
      <c r="Q81" s="148">
        <v>17466</v>
      </c>
    </row>
    <row r="82" spans="1:17" x14ac:dyDescent="0.45">
      <c r="A82" s="146" t="s">
        <v>79</v>
      </c>
      <c r="B82" s="147">
        <v>679</v>
      </c>
      <c r="C82" s="147">
        <v>699</v>
      </c>
      <c r="D82" s="147">
        <v>683</v>
      </c>
      <c r="E82" s="172" t="s">
        <v>119</v>
      </c>
      <c r="F82" s="172" t="s">
        <v>86</v>
      </c>
      <c r="G82" s="22">
        <v>684</v>
      </c>
      <c r="H82" s="22">
        <v>696</v>
      </c>
      <c r="I82" s="22">
        <v>676</v>
      </c>
      <c r="J82" s="22">
        <v>692</v>
      </c>
      <c r="K82" s="22">
        <v>708</v>
      </c>
      <c r="L82" s="22">
        <v>683</v>
      </c>
      <c r="M82" s="148">
        <v>642</v>
      </c>
      <c r="N82" s="148">
        <v>692</v>
      </c>
      <c r="O82" s="148">
        <v>714</v>
      </c>
      <c r="P82" s="148">
        <v>730</v>
      </c>
      <c r="Q82" s="148">
        <v>727</v>
      </c>
    </row>
    <row r="83" spans="1:17" x14ac:dyDescent="0.45">
      <c r="A83" s="41" t="s">
        <v>80</v>
      </c>
      <c r="B83" s="150">
        <f>SUM(B77:B82)</f>
        <v>49244</v>
      </c>
      <c r="C83" s="150">
        <f t="shared" ref="C83:D83" si="9">SUM(C77:C82)</f>
        <v>50694</v>
      </c>
      <c r="D83" s="150">
        <f t="shared" si="9"/>
        <v>44554</v>
      </c>
      <c r="E83" s="43" t="s">
        <v>120</v>
      </c>
      <c r="F83" s="43" t="s">
        <v>121</v>
      </c>
      <c r="G83" s="20">
        <f t="shared" ref="G83:O83" si="10">SUM(G77:G82)</f>
        <v>47490</v>
      </c>
      <c r="H83" s="20">
        <f t="shared" si="10"/>
        <v>45664</v>
      </c>
      <c r="I83" s="20">
        <f t="shared" si="10"/>
        <v>45044</v>
      </c>
      <c r="J83" s="20">
        <f t="shared" si="10"/>
        <v>44717</v>
      </c>
      <c r="K83" s="20">
        <f t="shared" si="10"/>
        <v>44322</v>
      </c>
      <c r="L83" s="20">
        <f t="shared" si="10"/>
        <v>44554</v>
      </c>
      <c r="M83" s="150">
        <f t="shared" si="10"/>
        <v>44849</v>
      </c>
      <c r="N83" s="150">
        <f t="shared" si="10"/>
        <v>45193</v>
      </c>
      <c r="O83" s="150">
        <f t="shared" si="10"/>
        <v>45457</v>
      </c>
      <c r="P83" s="150">
        <f t="shared" ref="P83:Q83" si="11">SUM(P77:P82)</f>
        <v>46176</v>
      </c>
      <c r="Q83" s="150">
        <f t="shared" si="11"/>
        <v>46705</v>
      </c>
    </row>
    <row r="84" spans="1:17" x14ac:dyDescent="0.45">
      <c r="A84" s="146" t="s">
        <v>81</v>
      </c>
      <c r="B84" s="147">
        <v>7367</v>
      </c>
      <c r="C84" s="147">
        <v>10476</v>
      </c>
      <c r="D84" s="147">
        <v>12876</v>
      </c>
      <c r="E84" s="172" t="s">
        <v>122</v>
      </c>
      <c r="F84" s="172" t="s">
        <v>123</v>
      </c>
      <c r="G84" s="22">
        <v>11832</v>
      </c>
      <c r="H84" s="22">
        <v>11957</v>
      </c>
      <c r="I84" s="22">
        <v>12414</v>
      </c>
      <c r="J84" s="22">
        <v>12547</v>
      </c>
      <c r="K84" s="22">
        <v>12558</v>
      </c>
      <c r="L84" s="22">
        <v>12876</v>
      </c>
      <c r="M84" s="148">
        <v>13100</v>
      </c>
      <c r="N84" s="148">
        <v>13485</v>
      </c>
      <c r="O84" s="148">
        <v>13770</v>
      </c>
      <c r="P84" s="148">
        <v>13699</v>
      </c>
      <c r="Q84" s="148">
        <v>13529</v>
      </c>
    </row>
    <row r="85" spans="1:17" x14ac:dyDescent="0.45">
      <c r="A85" s="146" t="s">
        <v>82</v>
      </c>
      <c r="B85" s="147">
        <v>7148</v>
      </c>
      <c r="C85" s="147">
        <v>12387</v>
      </c>
      <c r="D85" s="147">
        <v>18477</v>
      </c>
      <c r="E85" s="172" t="s">
        <v>124</v>
      </c>
      <c r="F85" s="172" t="s">
        <v>125</v>
      </c>
      <c r="G85" s="22">
        <v>15447</v>
      </c>
      <c r="H85" s="22">
        <v>16053</v>
      </c>
      <c r="I85" s="22">
        <v>17034</v>
      </c>
      <c r="J85" s="22">
        <v>17711</v>
      </c>
      <c r="K85" s="22">
        <v>18127</v>
      </c>
      <c r="L85" s="22">
        <v>18477</v>
      </c>
      <c r="M85" s="148">
        <v>18704</v>
      </c>
      <c r="N85" s="148">
        <v>18960</v>
      </c>
      <c r="O85" s="148">
        <v>18999</v>
      </c>
      <c r="P85" s="148">
        <v>19167</v>
      </c>
      <c r="Q85" s="148">
        <v>19485</v>
      </c>
    </row>
    <row r="86" spans="1:17" x14ac:dyDescent="0.45">
      <c r="A86" s="41" t="s">
        <v>83</v>
      </c>
      <c r="B86" s="150">
        <f>SUM(B84:B85)</f>
        <v>14515</v>
      </c>
      <c r="C86" s="150">
        <f t="shared" ref="C86:D86" si="12">SUM(C84:C85)</f>
        <v>22863</v>
      </c>
      <c r="D86" s="150">
        <f t="shared" si="12"/>
        <v>31353</v>
      </c>
      <c r="E86" s="43" t="s">
        <v>126</v>
      </c>
      <c r="F86" s="43" t="s">
        <v>127</v>
      </c>
      <c r="G86" s="20">
        <f t="shared" ref="G86:O86" si="13">SUM(G84:G85)</f>
        <v>27279</v>
      </c>
      <c r="H86" s="20">
        <f t="shared" si="13"/>
        <v>28010</v>
      </c>
      <c r="I86" s="20">
        <f t="shared" si="13"/>
        <v>29448</v>
      </c>
      <c r="J86" s="20">
        <f t="shared" si="13"/>
        <v>30258</v>
      </c>
      <c r="K86" s="20">
        <f t="shared" si="13"/>
        <v>30685</v>
      </c>
      <c r="L86" s="20">
        <f t="shared" si="13"/>
        <v>31353</v>
      </c>
      <c r="M86" s="150">
        <f t="shared" si="13"/>
        <v>31804</v>
      </c>
      <c r="N86" s="150">
        <f t="shared" si="13"/>
        <v>32445</v>
      </c>
      <c r="O86" s="150">
        <f t="shared" si="13"/>
        <v>32769</v>
      </c>
      <c r="P86" s="150">
        <f t="shared" ref="P86:Q86" si="14">SUM(P84:P85)</f>
        <v>32866</v>
      </c>
      <c r="Q86" s="150">
        <f t="shared" si="14"/>
        <v>33014</v>
      </c>
    </row>
    <row r="87" spans="1:17" x14ac:dyDescent="0.45">
      <c r="A87" s="146" t="s">
        <v>84</v>
      </c>
      <c r="B87" s="147">
        <v>1205</v>
      </c>
      <c r="C87" s="147">
        <v>1225</v>
      </c>
      <c r="D87" s="147">
        <v>1075</v>
      </c>
      <c r="E87" s="172" t="s">
        <v>128</v>
      </c>
      <c r="F87" s="172" t="s">
        <v>129</v>
      </c>
      <c r="G87" s="22">
        <v>869</v>
      </c>
      <c r="H87" s="22">
        <v>895</v>
      </c>
      <c r="I87" s="22">
        <v>877</v>
      </c>
      <c r="J87" s="22">
        <v>860</v>
      </c>
      <c r="K87" s="22">
        <v>887</v>
      </c>
      <c r="L87" s="22">
        <v>1075</v>
      </c>
      <c r="M87" s="148">
        <v>1027</v>
      </c>
      <c r="N87" s="148">
        <v>1072</v>
      </c>
      <c r="O87" s="148">
        <v>1086</v>
      </c>
      <c r="P87" s="148">
        <v>1061</v>
      </c>
      <c r="Q87" s="148">
        <v>1145</v>
      </c>
    </row>
    <row r="88" spans="1:17" x14ac:dyDescent="0.45">
      <c r="A88" s="146" t="s">
        <v>87</v>
      </c>
      <c r="B88" s="147">
        <v>126</v>
      </c>
      <c r="C88" s="147">
        <v>161</v>
      </c>
      <c r="D88" s="147">
        <v>169</v>
      </c>
      <c r="E88" s="172" t="s">
        <v>88</v>
      </c>
      <c r="F88" s="172" t="s">
        <v>89</v>
      </c>
      <c r="G88" s="22">
        <v>206</v>
      </c>
      <c r="H88" s="22">
        <v>183</v>
      </c>
      <c r="I88" s="22">
        <v>168</v>
      </c>
      <c r="J88" s="22">
        <v>171</v>
      </c>
      <c r="K88" s="22">
        <v>177</v>
      </c>
      <c r="L88" s="22">
        <v>169</v>
      </c>
      <c r="M88" s="148">
        <v>170</v>
      </c>
      <c r="N88" s="148">
        <v>177</v>
      </c>
      <c r="O88" s="148">
        <v>171</v>
      </c>
      <c r="P88" s="148">
        <v>165</v>
      </c>
      <c r="Q88" s="148">
        <v>152</v>
      </c>
    </row>
    <row r="89" spans="1:17" x14ac:dyDescent="0.45">
      <c r="A89" s="146" t="s">
        <v>90</v>
      </c>
      <c r="B89" s="147">
        <v>112</v>
      </c>
      <c r="C89" s="147">
        <v>98</v>
      </c>
      <c r="D89" s="147">
        <v>142</v>
      </c>
      <c r="E89" s="172" t="s">
        <v>91</v>
      </c>
      <c r="F89" s="172" t="s">
        <v>92</v>
      </c>
      <c r="G89" s="22">
        <v>129</v>
      </c>
      <c r="H89" s="22">
        <v>136</v>
      </c>
      <c r="I89" s="22">
        <v>132</v>
      </c>
      <c r="J89" s="22">
        <v>143</v>
      </c>
      <c r="K89" s="22">
        <v>136</v>
      </c>
      <c r="L89" s="22">
        <v>142</v>
      </c>
      <c r="M89" s="148">
        <v>142</v>
      </c>
      <c r="N89" s="148">
        <v>147</v>
      </c>
      <c r="O89" s="148">
        <v>148</v>
      </c>
      <c r="P89" s="148">
        <v>167</v>
      </c>
      <c r="Q89" s="148">
        <v>163</v>
      </c>
    </row>
    <row r="90" spans="1:17" x14ac:dyDescent="0.45">
      <c r="A90" s="41" t="s">
        <v>74</v>
      </c>
      <c r="B90" s="20">
        <f t="shared" ref="B90:D90" si="15">SUM(B83,B86,B87:B89)</f>
        <v>65202</v>
      </c>
      <c r="C90" s="20">
        <f t="shared" si="15"/>
        <v>75041</v>
      </c>
      <c r="D90" s="20">
        <f t="shared" si="15"/>
        <v>77293</v>
      </c>
      <c r="E90" s="43" t="s">
        <v>130</v>
      </c>
      <c r="F90" s="43" t="s">
        <v>131</v>
      </c>
      <c r="G90" s="20">
        <f t="shared" ref="G90:O90" si="16">SUM(G83,G86,G87:G89)</f>
        <v>75973</v>
      </c>
      <c r="H90" s="20">
        <f t="shared" si="16"/>
        <v>74888</v>
      </c>
      <c r="I90" s="20">
        <f t="shared" si="16"/>
        <v>75669</v>
      </c>
      <c r="J90" s="20">
        <f t="shared" si="16"/>
        <v>76149</v>
      </c>
      <c r="K90" s="20">
        <f t="shared" si="16"/>
        <v>76207</v>
      </c>
      <c r="L90" s="20">
        <f t="shared" si="16"/>
        <v>77293</v>
      </c>
      <c r="M90" s="20">
        <f t="shared" si="16"/>
        <v>77992</v>
      </c>
      <c r="N90" s="20">
        <f t="shared" si="16"/>
        <v>79034</v>
      </c>
      <c r="O90" s="20">
        <f t="shared" si="16"/>
        <v>79631</v>
      </c>
      <c r="P90" s="20">
        <f t="shared" ref="P90:Q90" si="17">SUM(P83,P86,P87:P89)</f>
        <v>80435</v>
      </c>
      <c r="Q90" s="20">
        <f t="shared" si="17"/>
        <v>81179</v>
      </c>
    </row>
    <row r="91" spans="1:17" x14ac:dyDescent="0.45">
      <c r="A91" s="238" t="s">
        <v>192</v>
      </c>
      <c r="B91" s="238"/>
      <c r="C91" s="238"/>
      <c r="D91" s="238"/>
      <c r="E91" s="238"/>
      <c r="F91" s="238"/>
      <c r="G91" s="238"/>
      <c r="H91" s="238"/>
      <c r="I91" s="238"/>
      <c r="J91" s="238"/>
      <c r="K91" s="238"/>
      <c r="L91" s="238"/>
      <c r="M91" s="238"/>
      <c r="N91" s="238"/>
      <c r="O91" s="238"/>
      <c r="P91" s="238"/>
    </row>
    <row r="94" spans="1:17" ht="15" customHeight="1" x14ac:dyDescent="0.45">
      <c r="A94" s="241" t="s">
        <v>205</v>
      </c>
      <c r="B94" s="217" t="s">
        <v>237</v>
      </c>
      <c r="C94" s="220"/>
      <c r="D94" s="220"/>
      <c r="E94" s="220"/>
      <c r="F94" s="220"/>
      <c r="G94" s="220"/>
      <c r="H94" s="221"/>
    </row>
    <row r="95" spans="1:17" x14ac:dyDescent="0.45">
      <c r="A95" s="242"/>
      <c r="B95" s="154" t="s">
        <v>95</v>
      </c>
      <c r="C95" s="154" t="s">
        <v>96</v>
      </c>
      <c r="D95" s="154" t="s">
        <v>97</v>
      </c>
      <c r="E95" s="154" t="s">
        <v>98</v>
      </c>
      <c r="F95" s="154" t="s">
        <v>99</v>
      </c>
      <c r="G95" s="154" t="s">
        <v>100</v>
      </c>
      <c r="H95" s="155" t="s">
        <v>101</v>
      </c>
    </row>
    <row r="96" spans="1:17" x14ac:dyDescent="0.45">
      <c r="A96" s="59" t="s">
        <v>106</v>
      </c>
      <c r="B96" s="60">
        <v>691</v>
      </c>
      <c r="C96" s="60">
        <v>565</v>
      </c>
      <c r="D96" s="60">
        <v>445</v>
      </c>
      <c r="E96" s="60">
        <v>212</v>
      </c>
      <c r="F96" s="60">
        <v>527</v>
      </c>
      <c r="G96" s="60">
        <v>141</v>
      </c>
      <c r="H96" s="60">
        <v>98</v>
      </c>
    </row>
    <row r="97" spans="1:14" x14ac:dyDescent="0.45">
      <c r="A97" s="59" t="s">
        <v>109</v>
      </c>
      <c r="B97" s="60">
        <v>6842</v>
      </c>
      <c r="C97" s="60">
        <v>4876</v>
      </c>
      <c r="D97" s="60">
        <v>2710</v>
      </c>
      <c r="E97" s="60">
        <v>1270</v>
      </c>
      <c r="F97" s="60">
        <v>1394</v>
      </c>
      <c r="G97" s="60">
        <v>603</v>
      </c>
      <c r="H97" s="60">
        <v>470</v>
      </c>
    </row>
    <row r="98" spans="1:14" x14ac:dyDescent="0.45">
      <c r="A98" s="59" t="s">
        <v>112</v>
      </c>
      <c r="B98" s="60">
        <v>427</v>
      </c>
      <c r="C98" s="60">
        <v>206</v>
      </c>
      <c r="D98" s="60">
        <v>119</v>
      </c>
      <c r="E98" s="60">
        <v>69</v>
      </c>
      <c r="F98" s="60">
        <v>108</v>
      </c>
      <c r="G98" s="60">
        <v>48</v>
      </c>
      <c r="H98" s="60">
        <v>30</v>
      </c>
    </row>
    <row r="99" spans="1:14" x14ac:dyDescent="0.45">
      <c r="A99" s="59" t="s">
        <v>77</v>
      </c>
      <c r="B99" s="60">
        <v>942</v>
      </c>
      <c r="C99" s="60">
        <v>1324</v>
      </c>
      <c r="D99" s="60">
        <v>1168</v>
      </c>
      <c r="E99" s="60">
        <v>762</v>
      </c>
      <c r="F99" s="60">
        <v>1290</v>
      </c>
      <c r="G99" s="60">
        <v>648</v>
      </c>
      <c r="H99" s="60">
        <v>527</v>
      </c>
    </row>
    <row r="100" spans="1:14" x14ac:dyDescent="0.45">
      <c r="A100" s="59" t="s">
        <v>78</v>
      </c>
      <c r="B100" s="60">
        <v>4465</v>
      </c>
      <c r="C100" s="60">
        <v>3385</v>
      </c>
      <c r="D100" s="60">
        <v>2497</v>
      </c>
      <c r="E100" s="60">
        <v>1691</v>
      </c>
      <c r="F100" s="60">
        <v>2504</v>
      </c>
      <c r="G100" s="60">
        <v>1542</v>
      </c>
      <c r="H100" s="60">
        <v>1382</v>
      </c>
    </row>
    <row r="101" spans="1:14" x14ac:dyDescent="0.45">
      <c r="A101" s="59" t="s">
        <v>79</v>
      </c>
      <c r="B101" s="37">
        <v>368</v>
      </c>
      <c r="C101" s="37">
        <v>145</v>
      </c>
      <c r="D101" s="37">
        <v>72</v>
      </c>
      <c r="E101" s="37">
        <v>42</v>
      </c>
      <c r="F101" s="37">
        <v>52</v>
      </c>
      <c r="G101" s="37">
        <v>23</v>
      </c>
      <c r="H101" s="37">
        <v>25</v>
      </c>
      <c r="N101" s="4" t="s">
        <v>6</v>
      </c>
    </row>
    <row r="102" spans="1:14" x14ac:dyDescent="0.45">
      <c r="A102" s="59" t="s">
        <v>81</v>
      </c>
      <c r="B102" s="60">
        <v>5548</v>
      </c>
      <c r="C102" s="60">
        <v>4123</v>
      </c>
      <c r="D102" s="60">
        <v>2070</v>
      </c>
      <c r="E102" s="60">
        <v>892</v>
      </c>
      <c r="F102" s="60">
        <v>699</v>
      </c>
      <c r="G102" s="60">
        <v>146</v>
      </c>
      <c r="H102" s="60">
        <v>51</v>
      </c>
    </row>
    <row r="103" spans="1:14" x14ac:dyDescent="0.45">
      <c r="A103" s="59" t="s">
        <v>82</v>
      </c>
      <c r="B103" s="60">
        <v>5108</v>
      </c>
      <c r="C103" s="60">
        <v>4559</v>
      </c>
      <c r="D103" s="60">
        <v>3920</v>
      </c>
      <c r="E103" s="60">
        <v>2121</v>
      </c>
      <c r="F103" s="60">
        <v>2512</v>
      </c>
      <c r="G103" s="60">
        <v>1053</v>
      </c>
      <c r="H103" s="60">
        <v>212</v>
      </c>
    </row>
    <row r="104" spans="1:14" x14ac:dyDescent="0.45">
      <c r="A104" s="146" t="s">
        <v>84</v>
      </c>
      <c r="B104" s="39">
        <v>842</v>
      </c>
      <c r="C104" s="39">
        <v>236</v>
      </c>
      <c r="D104" s="39">
        <v>43</v>
      </c>
      <c r="E104" s="39">
        <v>11</v>
      </c>
      <c r="F104" s="39">
        <v>10</v>
      </c>
      <c r="G104" s="39">
        <v>3</v>
      </c>
      <c r="H104" s="39">
        <v>0</v>
      </c>
    </row>
    <row r="105" spans="1:14" x14ac:dyDescent="0.45">
      <c r="A105" s="146" t="s">
        <v>87</v>
      </c>
      <c r="B105" s="22">
        <v>83</v>
      </c>
      <c r="C105" s="22">
        <v>33</v>
      </c>
      <c r="D105" s="22">
        <v>11</v>
      </c>
      <c r="E105" s="22">
        <v>10</v>
      </c>
      <c r="F105" s="22">
        <v>9</v>
      </c>
      <c r="G105" s="22">
        <v>3</v>
      </c>
      <c r="H105" s="22">
        <v>3</v>
      </c>
    </row>
    <row r="106" spans="1:14" x14ac:dyDescent="0.45">
      <c r="A106" s="146" t="s">
        <v>90</v>
      </c>
      <c r="B106" s="39">
        <v>42</v>
      </c>
      <c r="C106" s="39">
        <v>32</v>
      </c>
      <c r="D106" s="39">
        <v>21</v>
      </c>
      <c r="E106" s="39">
        <v>13</v>
      </c>
      <c r="F106" s="39">
        <v>33</v>
      </c>
      <c r="G106" s="39">
        <v>9</v>
      </c>
      <c r="H106" s="39">
        <v>13</v>
      </c>
    </row>
    <row r="107" spans="1:14" x14ac:dyDescent="0.45">
      <c r="A107" s="41" t="s">
        <v>74</v>
      </c>
      <c r="B107" s="20">
        <f>SUM(B96:B106)</f>
        <v>25358</v>
      </c>
      <c r="C107" s="20">
        <f t="shared" ref="C107:H107" si="18">SUM(C96:C106)</f>
        <v>19484</v>
      </c>
      <c r="D107" s="20">
        <f t="shared" si="18"/>
        <v>13076</v>
      </c>
      <c r="E107" s="20">
        <f t="shared" si="18"/>
        <v>7093</v>
      </c>
      <c r="F107" s="20">
        <f t="shared" si="18"/>
        <v>9138</v>
      </c>
      <c r="G107" s="20">
        <f t="shared" si="18"/>
        <v>4219</v>
      </c>
      <c r="H107" s="20">
        <f t="shared" si="18"/>
        <v>2811</v>
      </c>
    </row>
    <row r="108" spans="1:14" x14ac:dyDescent="0.45">
      <c r="A108" s="207" t="s">
        <v>193</v>
      </c>
      <c r="B108" s="208"/>
      <c r="C108" s="208"/>
      <c r="D108" s="208"/>
      <c r="E108" s="208"/>
      <c r="F108" s="208"/>
      <c r="G108" s="208"/>
      <c r="H108" s="208"/>
    </row>
    <row r="111" spans="1:14" ht="15" customHeight="1" x14ac:dyDescent="0.45">
      <c r="A111" s="237" t="s">
        <v>194</v>
      </c>
      <c r="B111" s="217" t="s">
        <v>236</v>
      </c>
      <c r="C111" s="220"/>
      <c r="D111" s="220"/>
      <c r="E111" s="220"/>
      <c r="F111" s="220"/>
      <c r="G111" s="220"/>
      <c r="H111" s="221"/>
    </row>
    <row r="112" spans="1:14" x14ac:dyDescent="0.45">
      <c r="A112" s="237"/>
      <c r="B112" s="174" t="s">
        <v>95</v>
      </c>
      <c r="C112" s="174" t="s">
        <v>96</v>
      </c>
      <c r="D112" s="174" t="s">
        <v>97</v>
      </c>
      <c r="E112" s="174" t="s">
        <v>98</v>
      </c>
      <c r="F112" s="174" t="s">
        <v>99</v>
      </c>
      <c r="G112" s="174" t="s">
        <v>100</v>
      </c>
      <c r="H112" s="174" t="s">
        <v>101</v>
      </c>
    </row>
    <row r="113" spans="1:8" x14ac:dyDescent="0.45">
      <c r="A113" s="175" t="s">
        <v>106</v>
      </c>
      <c r="B113" s="176">
        <v>634</v>
      </c>
      <c r="C113" s="176">
        <v>599</v>
      </c>
      <c r="D113" s="176">
        <v>349</v>
      </c>
      <c r="E113" s="176">
        <v>215</v>
      </c>
      <c r="F113" s="176">
        <v>261</v>
      </c>
      <c r="G113" s="176">
        <v>125</v>
      </c>
      <c r="H113" s="176">
        <v>106</v>
      </c>
    </row>
    <row r="114" spans="1:8" x14ac:dyDescent="0.45">
      <c r="A114" s="175" t="s">
        <v>109</v>
      </c>
      <c r="B114" s="176">
        <v>5878</v>
      </c>
      <c r="C114" s="176">
        <v>4355</v>
      </c>
      <c r="D114" s="176">
        <v>2433</v>
      </c>
      <c r="E114" s="176">
        <v>1814</v>
      </c>
      <c r="F114" s="176">
        <v>3097</v>
      </c>
      <c r="G114" s="176">
        <v>1412</v>
      </c>
      <c r="H114" s="176">
        <v>1075</v>
      </c>
    </row>
    <row r="115" spans="1:8" x14ac:dyDescent="0.45">
      <c r="A115" s="175" t="s">
        <v>112</v>
      </c>
      <c r="B115" s="176">
        <v>497</v>
      </c>
      <c r="C115" s="176">
        <v>396</v>
      </c>
      <c r="D115" s="176">
        <v>200</v>
      </c>
      <c r="E115" s="176">
        <v>78</v>
      </c>
      <c r="F115" s="176">
        <v>110</v>
      </c>
      <c r="G115" s="176">
        <v>60</v>
      </c>
      <c r="H115" s="176">
        <v>44</v>
      </c>
    </row>
    <row r="116" spans="1:8" x14ac:dyDescent="0.45">
      <c r="A116" s="175" t="s">
        <v>77</v>
      </c>
      <c r="B116" s="176">
        <v>648</v>
      </c>
      <c r="C116" s="176">
        <v>841</v>
      </c>
      <c r="D116" s="176">
        <v>764</v>
      </c>
      <c r="E116" s="176">
        <v>600</v>
      </c>
      <c r="F116" s="176">
        <v>937</v>
      </c>
      <c r="G116" s="176">
        <v>510</v>
      </c>
      <c r="H116" s="176">
        <v>451</v>
      </c>
    </row>
    <row r="117" spans="1:8" x14ac:dyDescent="0.45">
      <c r="A117" s="175" t="s">
        <v>78</v>
      </c>
      <c r="B117" s="176">
        <v>4461</v>
      </c>
      <c r="C117" s="176">
        <v>3377</v>
      </c>
      <c r="D117" s="176">
        <v>2454</v>
      </c>
      <c r="E117" s="176">
        <v>1798</v>
      </c>
      <c r="F117" s="176">
        <v>2953</v>
      </c>
      <c r="G117" s="176">
        <v>1816</v>
      </c>
      <c r="H117" s="176">
        <v>1919</v>
      </c>
    </row>
    <row r="118" spans="1:8" x14ac:dyDescent="0.45">
      <c r="A118" s="175" t="s">
        <v>79</v>
      </c>
      <c r="B118" s="176">
        <v>389</v>
      </c>
      <c r="C118" s="176">
        <v>150</v>
      </c>
      <c r="D118" s="176">
        <v>62</v>
      </c>
      <c r="E118" s="176">
        <v>32</v>
      </c>
      <c r="F118" s="176">
        <v>43</v>
      </c>
      <c r="G118" s="176">
        <v>29</v>
      </c>
      <c r="H118" s="176">
        <v>20</v>
      </c>
    </row>
    <row r="119" spans="1:8" x14ac:dyDescent="0.45">
      <c r="A119" s="175" t="s">
        <v>81</v>
      </c>
      <c r="B119" s="176">
        <v>5886</v>
      </c>
      <c r="C119" s="176">
        <v>3211</v>
      </c>
      <c r="D119" s="176">
        <v>1625</v>
      </c>
      <c r="E119" s="176">
        <v>573</v>
      </c>
      <c r="F119" s="176">
        <v>498</v>
      </c>
      <c r="G119" s="176">
        <v>92</v>
      </c>
      <c r="H119" s="176">
        <v>20</v>
      </c>
    </row>
    <row r="120" spans="1:8" x14ac:dyDescent="0.45">
      <c r="A120" s="175" t="s">
        <v>82</v>
      </c>
      <c r="B120" s="176">
        <v>4651</v>
      </c>
      <c r="C120" s="176">
        <v>3467</v>
      </c>
      <c r="D120" s="176">
        <v>2467</v>
      </c>
      <c r="E120" s="176">
        <v>1676</v>
      </c>
      <c r="F120" s="176">
        <v>1733</v>
      </c>
      <c r="G120" s="176">
        <v>205</v>
      </c>
      <c r="H120" s="176">
        <v>81</v>
      </c>
    </row>
    <row r="121" spans="1:8" x14ac:dyDescent="0.45">
      <c r="A121" s="175" t="s">
        <v>84</v>
      </c>
      <c r="B121" s="51">
        <v>749</v>
      </c>
      <c r="C121" s="51">
        <v>121</v>
      </c>
      <c r="D121" s="51">
        <v>33</v>
      </c>
      <c r="E121" s="51">
        <v>14</v>
      </c>
      <c r="F121" s="51">
        <v>8</v>
      </c>
      <c r="G121" s="51">
        <v>0</v>
      </c>
      <c r="H121" s="51">
        <v>1</v>
      </c>
    </row>
    <row r="122" spans="1:8" x14ac:dyDescent="0.45">
      <c r="A122" s="175" t="s">
        <v>87</v>
      </c>
      <c r="B122" s="51">
        <v>107</v>
      </c>
      <c r="C122" s="51">
        <v>53</v>
      </c>
      <c r="D122" s="51">
        <v>18</v>
      </c>
      <c r="E122" s="51">
        <v>9</v>
      </c>
      <c r="F122" s="51">
        <v>4</v>
      </c>
      <c r="G122" s="51">
        <v>1</v>
      </c>
      <c r="H122" s="51">
        <v>1</v>
      </c>
    </row>
    <row r="123" spans="1:8" x14ac:dyDescent="0.45">
      <c r="A123" s="175" t="s">
        <v>90</v>
      </c>
      <c r="B123" s="51">
        <v>42</v>
      </c>
      <c r="C123" s="51">
        <v>41</v>
      </c>
      <c r="D123" s="51">
        <v>17</v>
      </c>
      <c r="E123" s="51">
        <v>7</v>
      </c>
      <c r="F123" s="51">
        <v>14</v>
      </c>
      <c r="G123" s="51">
        <v>6</v>
      </c>
      <c r="H123" s="51">
        <v>6</v>
      </c>
    </row>
    <row r="124" spans="1:8" x14ac:dyDescent="0.45">
      <c r="A124" s="173" t="s">
        <v>74</v>
      </c>
      <c r="B124" s="177">
        <f>SUM(B113:B123)</f>
        <v>23942</v>
      </c>
      <c r="C124" s="177">
        <f t="shared" ref="C124:H124" si="19">SUM(C113:C123)</f>
        <v>16611</v>
      </c>
      <c r="D124" s="177">
        <f t="shared" si="19"/>
        <v>10422</v>
      </c>
      <c r="E124" s="177">
        <f t="shared" si="19"/>
        <v>6816</v>
      </c>
      <c r="F124" s="177">
        <f t="shared" si="19"/>
        <v>9658</v>
      </c>
      <c r="G124" s="177">
        <f t="shared" si="19"/>
        <v>4256</v>
      </c>
      <c r="H124" s="177">
        <f t="shared" si="19"/>
        <v>3724</v>
      </c>
    </row>
    <row r="125" spans="1:8" x14ac:dyDescent="0.45">
      <c r="A125" s="235" t="s">
        <v>195</v>
      </c>
      <c r="B125" s="236"/>
      <c r="C125" s="236"/>
      <c r="D125" s="236"/>
      <c r="E125" s="236"/>
      <c r="F125" s="236"/>
      <c r="G125" s="236"/>
      <c r="H125" s="236"/>
    </row>
    <row r="128" spans="1:8" x14ac:dyDescent="0.45">
      <c r="A128" s="231" t="s">
        <v>239</v>
      </c>
      <c r="B128" s="232"/>
      <c r="C128" s="232"/>
      <c r="D128" s="232"/>
      <c r="E128" s="233"/>
      <c r="F128" s="233"/>
      <c r="G128" s="233"/>
    </row>
    <row r="129" spans="1:7" x14ac:dyDescent="0.45">
      <c r="E129" s="151"/>
      <c r="F129" s="151"/>
      <c r="G129" s="151"/>
    </row>
    <row r="130" spans="1:7" ht="42.75" x14ac:dyDescent="0.45">
      <c r="A130" s="191" t="s">
        <v>219</v>
      </c>
      <c r="B130" s="191" t="s">
        <v>220</v>
      </c>
      <c r="C130" s="200" t="s">
        <v>221</v>
      </c>
      <c r="E130" s="192" t="s">
        <v>219</v>
      </c>
      <c r="F130" s="192" t="s">
        <v>220</v>
      </c>
      <c r="G130" s="200" t="s">
        <v>221</v>
      </c>
    </row>
    <row r="131" spans="1:7" x14ac:dyDescent="0.45">
      <c r="A131" s="201">
        <v>44713</v>
      </c>
      <c r="B131" s="199" t="s">
        <v>222</v>
      </c>
      <c r="C131" s="194">
        <v>324.48954739999999</v>
      </c>
      <c r="E131" s="195">
        <v>44713</v>
      </c>
      <c r="F131" s="199" t="s">
        <v>223</v>
      </c>
      <c r="G131" s="194">
        <v>158.88286890000001</v>
      </c>
    </row>
    <row r="132" spans="1:7" x14ac:dyDescent="0.45">
      <c r="A132" s="201">
        <v>44896</v>
      </c>
      <c r="B132" s="199" t="s">
        <v>222</v>
      </c>
      <c r="C132" s="194">
        <v>341.55417979999999</v>
      </c>
      <c r="E132" s="195">
        <v>44896</v>
      </c>
      <c r="F132" s="199" t="s">
        <v>223</v>
      </c>
      <c r="G132" s="194">
        <v>172.660911</v>
      </c>
    </row>
    <row r="133" spans="1:7" x14ac:dyDescent="0.45">
      <c r="A133" s="201">
        <v>45078</v>
      </c>
      <c r="B133" s="199" t="s">
        <v>222</v>
      </c>
      <c r="C133" s="194">
        <v>315.07239859999999</v>
      </c>
      <c r="E133" s="195">
        <v>45078</v>
      </c>
      <c r="F133" s="199" t="s">
        <v>223</v>
      </c>
      <c r="G133" s="194">
        <v>164.1742328</v>
      </c>
    </row>
    <row r="134" spans="1:7" x14ac:dyDescent="0.45">
      <c r="A134" s="201">
        <v>45261</v>
      </c>
      <c r="B134" s="199" t="s">
        <v>222</v>
      </c>
      <c r="C134" s="194">
        <v>285.7635813</v>
      </c>
      <c r="E134" s="195">
        <v>45261</v>
      </c>
      <c r="F134" s="199" t="s">
        <v>223</v>
      </c>
      <c r="G134" s="194">
        <v>147.42129779999999</v>
      </c>
    </row>
    <row r="135" spans="1:7" x14ac:dyDescent="0.45">
      <c r="A135" s="201">
        <v>45444</v>
      </c>
      <c r="B135" s="199" t="s">
        <v>222</v>
      </c>
      <c r="C135" s="194">
        <v>231.19686949999999</v>
      </c>
      <c r="E135" s="195">
        <v>45444</v>
      </c>
      <c r="F135" s="199" t="s">
        <v>223</v>
      </c>
      <c r="G135" s="194">
        <v>148.55371840000001</v>
      </c>
    </row>
    <row r="136" spans="1:7" x14ac:dyDescent="0.45">
      <c r="A136" s="202">
        <v>45597</v>
      </c>
      <c r="B136" s="199" t="s">
        <v>222</v>
      </c>
      <c r="C136" s="194">
        <v>204.5</v>
      </c>
      <c r="E136" s="196">
        <v>45597</v>
      </c>
      <c r="F136" s="199" t="s">
        <v>223</v>
      </c>
      <c r="G136" s="194">
        <v>160.19999999999999</v>
      </c>
    </row>
    <row r="137" spans="1:7" x14ac:dyDescent="0.45">
      <c r="E137" s="151"/>
      <c r="F137" s="151"/>
      <c r="G137" s="151"/>
    </row>
    <row r="138" spans="1:7" x14ac:dyDescent="0.45">
      <c r="E138" s="151"/>
      <c r="F138" s="151"/>
      <c r="G138" s="151"/>
    </row>
    <row r="139" spans="1:7" x14ac:dyDescent="0.45">
      <c r="A139" s="231" t="s">
        <v>224</v>
      </c>
      <c r="B139" s="232"/>
      <c r="C139" s="232"/>
      <c r="D139" s="234"/>
      <c r="E139" s="234"/>
      <c r="F139" s="234"/>
      <c r="G139" s="234"/>
    </row>
    <row r="140" spans="1:7" x14ac:dyDescent="0.45">
      <c r="A140" s="151"/>
      <c r="B140" s="151"/>
      <c r="C140" s="151"/>
    </row>
    <row r="141" spans="1:7" x14ac:dyDescent="0.45">
      <c r="A141" s="191" t="s">
        <v>225</v>
      </c>
      <c r="B141" s="66">
        <v>44713</v>
      </c>
      <c r="C141" s="66">
        <v>44896</v>
      </c>
      <c r="D141" s="66">
        <v>45078</v>
      </c>
      <c r="E141" s="66">
        <v>45261</v>
      </c>
      <c r="F141" s="66">
        <v>45444</v>
      </c>
      <c r="G141" s="66">
        <v>45597</v>
      </c>
    </row>
    <row r="142" spans="1:7" x14ac:dyDescent="0.45">
      <c r="A142" s="197" t="s">
        <v>226</v>
      </c>
      <c r="B142" s="193">
        <v>0.2145</v>
      </c>
      <c r="C142" s="193">
        <v>0.2079</v>
      </c>
      <c r="D142" s="193">
        <v>0.2409</v>
      </c>
      <c r="E142" s="193">
        <v>0.28189999999999998</v>
      </c>
      <c r="F142" s="193">
        <v>0.37090000000000001</v>
      </c>
      <c r="G142" s="193">
        <v>0.37665840902835124</v>
      </c>
    </row>
    <row r="143" spans="1:7" x14ac:dyDescent="0.45">
      <c r="A143" s="197" t="s">
        <v>227</v>
      </c>
      <c r="B143" s="193">
        <v>0.14480000000000001</v>
      </c>
      <c r="C143" s="193">
        <v>0.17419999999999999</v>
      </c>
      <c r="D143" s="193">
        <v>0.1636</v>
      </c>
      <c r="E143" s="193">
        <v>0.2258</v>
      </c>
      <c r="F143" s="193">
        <v>0.21010000000000001</v>
      </c>
      <c r="G143" s="193">
        <v>0.26842829617396091</v>
      </c>
    </row>
    <row r="144" spans="1:7" x14ac:dyDescent="0.45">
      <c r="A144" s="197" t="s">
        <v>228</v>
      </c>
      <c r="B144" s="193">
        <v>0.15670000000000001</v>
      </c>
      <c r="C144" s="193">
        <v>0.13980000000000001</v>
      </c>
      <c r="D144" s="193">
        <v>0.1522</v>
      </c>
      <c r="E144" s="193">
        <v>0.13400000000000001</v>
      </c>
      <c r="F144" s="193">
        <v>0.1431</v>
      </c>
      <c r="G144" s="193">
        <v>0.14918799889898154</v>
      </c>
    </row>
    <row r="145" spans="1:7" x14ac:dyDescent="0.45">
      <c r="A145" s="197" t="s">
        <v>229</v>
      </c>
      <c r="B145" s="193">
        <v>0.1431</v>
      </c>
      <c r="C145" s="193">
        <v>0.1055</v>
      </c>
      <c r="D145" s="193">
        <v>0.1215</v>
      </c>
      <c r="E145" s="193">
        <v>8.3000000000000004E-2</v>
      </c>
      <c r="F145" s="193">
        <v>9.3100000000000002E-2</v>
      </c>
      <c r="G145" s="193">
        <v>6.9914671070740439E-2</v>
      </c>
    </row>
    <row r="146" spans="1:7" x14ac:dyDescent="0.45">
      <c r="A146" s="197" t="s">
        <v>230</v>
      </c>
      <c r="B146" s="193">
        <v>0.1681</v>
      </c>
      <c r="C146" s="193">
        <v>0.2016</v>
      </c>
      <c r="D146" s="193">
        <v>0.18149999999999999</v>
      </c>
      <c r="E146" s="193">
        <v>0.1492</v>
      </c>
      <c r="F146" s="193">
        <v>9.4600000000000004E-2</v>
      </c>
      <c r="G146" s="193">
        <v>7.6740985411505647E-2</v>
      </c>
    </row>
    <row r="147" spans="1:7" x14ac:dyDescent="0.45">
      <c r="A147" s="197" t="s">
        <v>231</v>
      </c>
      <c r="B147" s="193">
        <v>0.15820000000000001</v>
      </c>
      <c r="C147" s="193">
        <v>8.9599999999999999E-2</v>
      </c>
      <c r="D147" s="193">
        <v>8.6499999999999994E-2</v>
      </c>
      <c r="E147" s="193">
        <v>7.0900000000000005E-2</v>
      </c>
      <c r="F147" s="193">
        <v>5.3600000000000002E-2</v>
      </c>
      <c r="G147" s="193">
        <v>3.3195706028075971E-2</v>
      </c>
    </row>
    <row r="148" spans="1:7" x14ac:dyDescent="0.45">
      <c r="A148" s="198" t="s">
        <v>232</v>
      </c>
      <c r="B148" s="193">
        <v>1.47E-2</v>
      </c>
      <c r="C148" s="193">
        <v>8.14E-2</v>
      </c>
      <c r="D148" s="193">
        <v>5.3800000000000001E-2</v>
      </c>
      <c r="E148" s="193">
        <v>5.5300000000000002E-2</v>
      </c>
      <c r="F148" s="193">
        <v>3.4700000000000002E-2</v>
      </c>
      <c r="G148" s="193">
        <v>2.5873933388384257E-2</v>
      </c>
    </row>
    <row r="149" spans="1:7" x14ac:dyDescent="0.45">
      <c r="B149" s="203"/>
      <c r="C149" s="204"/>
      <c r="E149" s="151"/>
      <c r="F149" s="151"/>
      <c r="G149" s="151"/>
    </row>
    <row r="150" spans="1:7" x14ac:dyDescent="0.45">
      <c r="B150" s="203"/>
      <c r="C150" s="204"/>
      <c r="E150" s="151"/>
      <c r="F150" s="151"/>
      <c r="G150" s="151"/>
    </row>
    <row r="151" spans="1:7" x14ac:dyDescent="0.45">
      <c r="A151" s="231" t="s">
        <v>233</v>
      </c>
      <c r="B151" s="232"/>
      <c r="C151" s="232"/>
      <c r="D151" s="233"/>
      <c r="E151" s="233"/>
      <c r="F151" s="233"/>
      <c r="G151" s="233"/>
    </row>
    <row r="152" spans="1:7" x14ac:dyDescent="0.45">
      <c r="B152" s="203"/>
      <c r="C152" s="204"/>
      <c r="E152" s="151"/>
      <c r="F152" s="151"/>
      <c r="G152" s="151"/>
    </row>
    <row r="153" spans="1:7" x14ac:dyDescent="0.45">
      <c r="A153" s="191" t="s">
        <v>225</v>
      </c>
      <c r="B153" s="66">
        <v>44713</v>
      </c>
      <c r="C153" s="66">
        <v>44896</v>
      </c>
      <c r="D153" s="66">
        <v>45078</v>
      </c>
      <c r="E153" s="66">
        <v>45261</v>
      </c>
      <c r="F153" s="66">
        <v>45444</v>
      </c>
      <c r="G153" s="66">
        <v>45597</v>
      </c>
    </row>
    <row r="154" spans="1:7" x14ac:dyDescent="0.45">
      <c r="A154" s="197" t="s">
        <v>226</v>
      </c>
      <c r="B154" s="193">
        <v>0.4138</v>
      </c>
      <c r="C154" s="193">
        <v>0.34320000000000001</v>
      </c>
      <c r="D154" s="193">
        <v>0.40579999999999999</v>
      </c>
      <c r="E154" s="193">
        <v>0.46500000000000002</v>
      </c>
      <c r="F154" s="193">
        <v>0.45939999999999998</v>
      </c>
      <c r="G154" s="193">
        <v>0.41008204597531228</v>
      </c>
    </row>
    <row r="155" spans="1:7" x14ac:dyDescent="0.45">
      <c r="A155" s="197" t="s">
        <v>227</v>
      </c>
      <c r="B155" s="193">
        <v>0.26300000000000001</v>
      </c>
      <c r="C155" s="193">
        <v>0.30580000000000002</v>
      </c>
      <c r="D155" s="193">
        <v>0.2697</v>
      </c>
      <c r="E155" s="193">
        <v>0.2898</v>
      </c>
      <c r="F155" s="193">
        <v>0.26179999999999998</v>
      </c>
      <c r="G155" s="193">
        <v>0.304752753344667</v>
      </c>
    </row>
    <row r="156" spans="1:7" x14ac:dyDescent="0.45">
      <c r="A156" s="197" t="s">
        <v>228</v>
      </c>
      <c r="B156" s="193">
        <v>0.18820000000000001</v>
      </c>
      <c r="C156" s="193">
        <v>0.2213</v>
      </c>
      <c r="D156" s="193">
        <v>0.16320000000000001</v>
      </c>
      <c r="E156" s="193">
        <v>0.13769999999999999</v>
      </c>
      <c r="F156" s="193">
        <v>0.1673</v>
      </c>
      <c r="G156" s="193">
        <v>0.15300465666346366</v>
      </c>
    </row>
    <row r="157" spans="1:7" x14ac:dyDescent="0.45">
      <c r="A157" s="197" t="s">
        <v>229</v>
      </c>
      <c r="B157" s="193">
        <v>8.0600000000000005E-2</v>
      </c>
      <c r="C157" s="193">
        <v>7.6899999999999996E-2</v>
      </c>
      <c r="D157" s="193">
        <v>0.1022</v>
      </c>
      <c r="E157" s="193">
        <v>5.4399999999999997E-2</v>
      </c>
      <c r="F157" s="193">
        <v>5.7099999999999998E-2</v>
      </c>
      <c r="G157" s="193">
        <v>6.5932441422130242E-2</v>
      </c>
    </row>
    <row r="158" spans="1:7" x14ac:dyDescent="0.45">
      <c r="A158" s="197" t="s">
        <v>230</v>
      </c>
      <c r="B158" s="193">
        <v>4.0800000000000003E-2</v>
      </c>
      <c r="C158" s="193">
        <v>4.0800000000000003E-2</v>
      </c>
      <c r="D158" s="193">
        <v>4.9000000000000002E-2</v>
      </c>
      <c r="E158" s="193">
        <v>4.0500000000000001E-2</v>
      </c>
      <c r="F158" s="193">
        <v>4.1700000000000001E-2</v>
      </c>
      <c r="G158" s="193">
        <v>5.1666789858821789E-2</v>
      </c>
    </row>
    <row r="159" spans="1:7" x14ac:dyDescent="0.45">
      <c r="A159" s="197" t="s">
        <v>231</v>
      </c>
      <c r="B159" s="193">
        <v>9.7000000000000003E-3</v>
      </c>
      <c r="C159" s="193">
        <v>7.6E-3</v>
      </c>
      <c r="D159" s="193">
        <v>6.4000000000000003E-3</v>
      </c>
      <c r="E159" s="193">
        <v>9.7000000000000003E-3</v>
      </c>
      <c r="F159" s="193">
        <v>9.7000000000000003E-3</v>
      </c>
      <c r="G159" s="193">
        <v>1.0791632788824009E-2</v>
      </c>
    </row>
    <row r="160" spans="1:7" x14ac:dyDescent="0.45">
      <c r="A160" s="198" t="s">
        <v>232</v>
      </c>
      <c r="B160" s="193">
        <v>3.8999999999999998E-3</v>
      </c>
      <c r="C160" s="193">
        <v>4.3E-3</v>
      </c>
      <c r="D160" s="193">
        <v>3.5999999999999999E-3</v>
      </c>
      <c r="E160" s="193">
        <v>3.0000000000000001E-3</v>
      </c>
      <c r="F160" s="193">
        <v>3.0999999999999999E-3</v>
      </c>
      <c r="G160" s="193">
        <v>3.7696799467809889E-3</v>
      </c>
    </row>
  </sheetData>
  <sheetProtection algorithmName="SHA-512" hashValue="ICa7mIlqFG79N1k/5A+b/rdG27G5AiK+9AwXG4CMACW1gTxndxKUEPwZ6sZOGZy3FddYSIJ0qB4oRZzzIWoNng==" saltValue="jg3+RNvj+0KqqfSjC9suzg==" spinCount="100000" sheet="1" objects="1" scenarios="1"/>
  <mergeCells count="16">
    <mergeCell ref="A91:P91"/>
    <mergeCell ref="A73:H73"/>
    <mergeCell ref="A56:H56"/>
    <mergeCell ref="B94:H94"/>
    <mergeCell ref="B42:H42"/>
    <mergeCell ref="A94:A95"/>
    <mergeCell ref="A42:A43"/>
    <mergeCell ref="A59:A60"/>
    <mergeCell ref="B59:H59"/>
    <mergeCell ref="A151:G151"/>
    <mergeCell ref="A139:G139"/>
    <mergeCell ref="A128:G128"/>
    <mergeCell ref="A125:H125"/>
    <mergeCell ref="A108:H108"/>
    <mergeCell ref="A111:A112"/>
    <mergeCell ref="B111:H111"/>
  </mergeCells>
  <hyperlinks>
    <hyperlink ref="A10" location="Claims_being_Processed​" display="Claims being Processed​" xr:uid="{00000000-0004-0000-0200-000000000000}"/>
    <hyperlink ref="A11" location="'Claims Being Processed'!Age_distribution_of_Claims_being_processed​" display="Age distribution of claims being processed​" xr:uid="{00000000-0004-0000-0200-000001000000}"/>
    <hyperlink ref="A12" location="'Claims Being Processed'!Claims_on_hand​_1" display="Claims on hand​" xr:uid="{00000000-0004-0000-0200-000002000000}"/>
    <hyperlink ref="A13" location="'Claims Being Processed'!Age_distribution_of_all_claims_on_hand​" display="Age distribution of claims on hand​" xr:uid="{00000000-0004-0000-0200-000003000000}"/>
  </hyperlinks>
  <pageMargins left="0.25" right="0.25" top="0.75" bottom="0.75" header="0.3" footer="0.3"/>
  <pageSetup paperSize="9" scale="3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AL71"/>
  <sheetViews>
    <sheetView topLeftCell="A12" zoomScale="90" zoomScaleNormal="90" workbookViewId="0">
      <selection activeCell="A42" sqref="A42:S42"/>
    </sheetView>
  </sheetViews>
  <sheetFormatPr defaultColWidth="9.1328125" defaultRowHeight="14.25" x14ac:dyDescent="0.45"/>
  <cols>
    <col min="1" max="1" width="41.59765625" style="4" customWidth="1"/>
    <col min="2" max="4" width="10.73046875" style="4" customWidth="1"/>
    <col min="5" max="19" width="9.1328125" style="4" customWidth="1"/>
    <col min="20" max="20" width="9.73046875" style="4" bestFit="1" customWidth="1"/>
    <col min="21" max="16384" width="9.1328125" style="4"/>
  </cols>
  <sheetData>
    <row r="1" spans="1:20" s="2" customFormat="1" x14ac:dyDescent="0.45">
      <c r="A1" s="1"/>
      <c r="B1" s="1"/>
      <c r="C1" s="1"/>
      <c r="D1" s="1"/>
      <c r="E1" s="1"/>
      <c r="F1" s="1"/>
      <c r="G1" s="1"/>
      <c r="H1" s="1"/>
      <c r="I1" s="1"/>
      <c r="J1" s="1"/>
      <c r="K1" s="1"/>
      <c r="L1" s="1"/>
      <c r="M1" s="1"/>
      <c r="N1" s="1"/>
      <c r="O1" s="1"/>
      <c r="P1" s="1"/>
      <c r="Q1" s="1"/>
      <c r="R1" s="1"/>
      <c r="S1" s="1"/>
      <c r="T1" s="1"/>
    </row>
    <row r="2" spans="1:20" s="2" customFormat="1" x14ac:dyDescent="0.45">
      <c r="A2" s="1"/>
      <c r="B2" s="1"/>
      <c r="C2" s="1"/>
      <c r="D2" s="1"/>
      <c r="E2" s="1"/>
      <c r="F2" s="1"/>
      <c r="G2" s="1"/>
      <c r="H2" s="1"/>
      <c r="I2" s="1"/>
      <c r="J2" s="1"/>
      <c r="K2" s="1"/>
      <c r="L2" s="1"/>
      <c r="M2" s="1"/>
      <c r="N2" s="1"/>
      <c r="O2" s="1"/>
      <c r="P2" s="1"/>
      <c r="Q2" s="1"/>
      <c r="R2" s="1"/>
      <c r="S2" s="1"/>
      <c r="T2" s="1"/>
    </row>
    <row r="3" spans="1:20" s="2" customFormat="1" x14ac:dyDescent="0.45">
      <c r="A3" s="1"/>
      <c r="B3" s="1"/>
      <c r="C3" s="1"/>
      <c r="D3" s="1"/>
      <c r="E3" s="1"/>
      <c r="F3" s="1"/>
      <c r="G3" s="1"/>
      <c r="H3" s="1"/>
      <c r="I3" s="1"/>
      <c r="J3" s="1"/>
      <c r="K3" s="1"/>
      <c r="L3" s="1"/>
      <c r="M3" s="1"/>
      <c r="N3" s="1"/>
      <c r="O3" s="1"/>
      <c r="P3" s="1"/>
      <c r="Q3" s="1"/>
      <c r="R3" s="1"/>
      <c r="S3" s="1"/>
      <c r="T3" s="1"/>
    </row>
    <row r="4" spans="1:20" s="2" customFormat="1" x14ac:dyDescent="0.45">
      <c r="A4" s="1"/>
      <c r="B4" s="1"/>
      <c r="C4" s="1"/>
      <c r="D4" s="1"/>
      <c r="E4" s="1"/>
      <c r="F4" s="1"/>
      <c r="G4" s="1"/>
      <c r="H4" s="1"/>
      <c r="I4" s="1"/>
      <c r="J4" s="1"/>
      <c r="K4" s="1"/>
      <c r="L4" s="1"/>
      <c r="M4" s="1"/>
      <c r="N4" s="1"/>
      <c r="O4" s="1"/>
      <c r="P4" s="1"/>
      <c r="Q4" s="1"/>
      <c r="R4" s="1"/>
      <c r="S4" s="1"/>
      <c r="T4" s="1"/>
    </row>
    <row r="5" spans="1:20" s="2" customFormat="1" x14ac:dyDescent="0.45">
      <c r="A5" s="1"/>
      <c r="B5" s="1"/>
      <c r="C5" s="1"/>
      <c r="D5" s="1"/>
      <c r="E5" s="1"/>
      <c r="F5" s="1"/>
      <c r="G5" s="1"/>
      <c r="H5" s="1"/>
      <c r="I5" s="1"/>
      <c r="J5" s="1"/>
      <c r="K5" s="1"/>
      <c r="L5" s="1"/>
      <c r="M5" s="1"/>
      <c r="N5" s="1"/>
      <c r="O5" s="1"/>
      <c r="P5" s="1"/>
      <c r="Q5" s="1"/>
      <c r="R5" s="1"/>
      <c r="S5" s="1"/>
      <c r="T5" s="1"/>
    </row>
    <row r="6" spans="1:20" s="2" customFormat="1" x14ac:dyDescent="0.45">
      <c r="A6" s="3"/>
      <c r="B6" s="3"/>
      <c r="C6" s="3"/>
      <c r="D6" s="3"/>
      <c r="E6" s="3"/>
      <c r="F6" s="3"/>
      <c r="G6" s="3"/>
      <c r="H6" s="3"/>
      <c r="I6" s="3"/>
      <c r="J6" s="3"/>
      <c r="K6" s="3"/>
      <c r="L6" s="3"/>
      <c r="M6" s="1"/>
      <c r="N6" s="1"/>
      <c r="O6" s="1"/>
      <c r="P6" s="1"/>
      <c r="Q6" s="1"/>
      <c r="R6" s="1"/>
      <c r="S6" s="1"/>
      <c r="T6" s="1"/>
    </row>
    <row r="7" spans="1:20" s="2" customFormat="1" x14ac:dyDescent="0.45">
      <c r="A7" s="3"/>
      <c r="B7" s="3"/>
      <c r="C7" s="3"/>
      <c r="D7" s="3"/>
      <c r="E7" s="3"/>
      <c r="F7" s="3"/>
      <c r="G7" s="3"/>
      <c r="H7" s="3"/>
      <c r="I7" s="3"/>
      <c r="J7" s="3"/>
      <c r="K7" s="3"/>
      <c r="L7" s="3"/>
      <c r="M7" s="1"/>
      <c r="N7" s="1"/>
      <c r="O7" s="1"/>
      <c r="P7" s="1"/>
      <c r="Q7" s="1"/>
      <c r="R7" s="1"/>
      <c r="S7" s="1"/>
      <c r="T7" s="1"/>
    </row>
    <row r="8" spans="1:20" x14ac:dyDescent="0.45">
      <c r="T8" s="190">
        <v>45626</v>
      </c>
    </row>
    <row r="9" spans="1:20" ht="18" x14ac:dyDescent="0.55000000000000004">
      <c r="A9" s="5" t="s">
        <v>132</v>
      </c>
      <c r="C9" s="245" t="s">
        <v>238</v>
      </c>
      <c r="D9" s="245"/>
      <c r="E9" s="245"/>
      <c r="F9" s="245"/>
      <c r="G9" s="245"/>
      <c r="H9" s="245"/>
      <c r="I9" s="245"/>
      <c r="J9" s="245"/>
      <c r="K9" s="245"/>
      <c r="L9" s="245"/>
      <c r="M9" s="245"/>
      <c r="N9" s="245"/>
      <c r="O9" s="245"/>
      <c r="P9" s="245"/>
      <c r="Q9" s="245"/>
      <c r="R9" s="245"/>
      <c r="S9" s="245"/>
    </row>
    <row r="10" spans="1:20" x14ac:dyDescent="0.45">
      <c r="A10" s="142" t="s">
        <v>14</v>
      </c>
    </row>
    <row r="11" spans="1:20" x14ac:dyDescent="0.45">
      <c r="A11" s="142" t="s">
        <v>15</v>
      </c>
      <c r="Q11" s="7"/>
    </row>
    <row r="17" spans="1:38" x14ac:dyDescent="0.45">
      <c r="AE17" s="143"/>
      <c r="AF17" s="143"/>
      <c r="AG17" s="143"/>
      <c r="AH17" s="143"/>
      <c r="AI17" s="143"/>
      <c r="AJ17" s="143"/>
      <c r="AK17" s="137"/>
      <c r="AL17" s="137"/>
    </row>
    <row r="18" spans="1:38" x14ac:dyDescent="0.45">
      <c r="AE18" s="143"/>
      <c r="AF18" s="143"/>
      <c r="AG18" s="143"/>
      <c r="AH18" s="143"/>
      <c r="AI18" s="143"/>
      <c r="AJ18" s="143"/>
      <c r="AK18" s="137"/>
      <c r="AL18" s="137"/>
    </row>
    <row r="19" spans="1:38" x14ac:dyDescent="0.45">
      <c r="AE19" s="143"/>
      <c r="AF19" s="143"/>
      <c r="AG19" s="143"/>
      <c r="AH19" s="143"/>
      <c r="AI19" s="143"/>
      <c r="AJ19" s="143"/>
      <c r="AK19" s="137"/>
      <c r="AL19" s="137"/>
    </row>
    <row r="20" spans="1:38" x14ac:dyDescent="0.45">
      <c r="AE20" s="143"/>
      <c r="AF20" s="143"/>
      <c r="AG20" s="143"/>
      <c r="AH20" s="143"/>
      <c r="AI20" s="143"/>
      <c r="AJ20" s="143"/>
      <c r="AK20" s="137"/>
      <c r="AL20" s="137"/>
    </row>
    <row r="27" spans="1:38" ht="42.75" x14ac:dyDescent="0.45">
      <c r="A27" s="144" t="s">
        <v>202</v>
      </c>
      <c r="B27" s="32" t="s">
        <v>35</v>
      </c>
      <c r="C27" s="32" t="s">
        <v>36</v>
      </c>
      <c r="D27" s="32" t="s">
        <v>216</v>
      </c>
      <c r="E27" s="55" t="s">
        <v>104</v>
      </c>
      <c r="F27" s="55" t="s">
        <v>105</v>
      </c>
      <c r="G27" s="55">
        <v>45292</v>
      </c>
      <c r="H27" s="55">
        <v>45323</v>
      </c>
      <c r="I27" s="55">
        <v>45352</v>
      </c>
      <c r="J27" s="55">
        <v>45383</v>
      </c>
      <c r="K27" s="55">
        <v>45413</v>
      </c>
      <c r="L27" s="55">
        <v>45444</v>
      </c>
      <c r="M27" s="55">
        <v>45474</v>
      </c>
      <c r="N27" s="55">
        <v>45505</v>
      </c>
      <c r="O27" s="55">
        <v>45536</v>
      </c>
      <c r="P27" s="55">
        <v>45566</v>
      </c>
      <c r="Q27" s="55">
        <v>45597</v>
      </c>
      <c r="R27" s="32" t="s">
        <v>133</v>
      </c>
      <c r="S27" s="32" t="s">
        <v>134</v>
      </c>
      <c r="T27" s="145" t="s">
        <v>135</v>
      </c>
    </row>
    <row r="28" spans="1:38" ht="15.75" x14ac:dyDescent="0.45">
      <c r="A28" s="146" t="s">
        <v>136</v>
      </c>
      <c r="B28" s="147">
        <v>6425</v>
      </c>
      <c r="C28" s="147">
        <v>9107</v>
      </c>
      <c r="D28" s="147">
        <v>12124</v>
      </c>
      <c r="E28" s="148">
        <v>1058</v>
      </c>
      <c r="F28" s="148">
        <v>638</v>
      </c>
      <c r="G28" s="22">
        <v>837</v>
      </c>
      <c r="H28" s="22">
        <v>1182</v>
      </c>
      <c r="I28" s="22">
        <v>1063</v>
      </c>
      <c r="J28" s="22">
        <v>1056</v>
      </c>
      <c r="K28" s="22">
        <v>1180</v>
      </c>
      <c r="L28" s="22">
        <v>1019</v>
      </c>
      <c r="M28" s="148">
        <v>950</v>
      </c>
      <c r="N28" s="148">
        <v>954</v>
      </c>
      <c r="O28" s="148">
        <v>915</v>
      </c>
      <c r="P28" s="148">
        <v>1121</v>
      </c>
      <c r="Q28" s="148">
        <v>1013</v>
      </c>
      <c r="R28" s="16">
        <f>SUM(M28:Q28)</f>
        <v>4953</v>
      </c>
      <c r="S28" s="16">
        <v>5149</v>
      </c>
      <c r="T28" s="18">
        <f>IF(S28&gt;0,(R28-S28)/S28,"")</f>
        <v>-3.8065643814332882E-2</v>
      </c>
    </row>
    <row r="29" spans="1:38" ht="15.75" x14ac:dyDescent="0.45">
      <c r="A29" s="146" t="s">
        <v>137</v>
      </c>
      <c r="B29" s="147">
        <v>20665</v>
      </c>
      <c r="C29" s="147">
        <v>30767</v>
      </c>
      <c r="D29" s="147">
        <v>45307</v>
      </c>
      <c r="E29" s="148">
        <v>4535</v>
      </c>
      <c r="F29" s="148">
        <v>2627</v>
      </c>
      <c r="G29" s="22">
        <v>3335</v>
      </c>
      <c r="H29" s="22">
        <v>4362</v>
      </c>
      <c r="I29" s="22">
        <v>4348</v>
      </c>
      <c r="J29" s="22">
        <v>3913</v>
      </c>
      <c r="K29" s="22">
        <v>4324</v>
      </c>
      <c r="L29" s="22">
        <v>3263</v>
      </c>
      <c r="M29" s="148">
        <v>3673</v>
      </c>
      <c r="N29" s="148">
        <v>3780</v>
      </c>
      <c r="O29" s="148">
        <v>3386</v>
      </c>
      <c r="P29" s="148">
        <v>3422</v>
      </c>
      <c r="Q29" s="148">
        <v>3233</v>
      </c>
      <c r="R29" s="16">
        <f t="shared" ref="R29:R39" si="0">SUM(M29:Q29)</f>
        <v>17494</v>
      </c>
      <c r="S29" s="16">
        <v>19135</v>
      </c>
      <c r="T29" s="18">
        <f t="shared" ref="T29:T38" si="1">IF(S29&gt;0,(R29-S29)/S29,"")</f>
        <v>-8.5759080219493078E-2</v>
      </c>
    </row>
    <row r="30" spans="1:38" x14ac:dyDescent="0.45">
      <c r="A30" s="146" t="s">
        <v>112</v>
      </c>
      <c r="B30" s="147">
        <v>4496</v>
      </c>
      <c r="C30" s="147">
        <v>5733</v>
      </c>
      <c r="D30" s="147">
        <v>7580</v>
      </c>
      <c r="E30" s="148">
        <v>698</v>
      </c>
      <c r="F30" s="148">
        <v>411</v>
      </c>
      <c r="G30" s="22">
        <v>528</v>
      </c>
      <c r="H30" s="22">
        <v>686</v>
      </c>
      <c r="I30" s="22">
        <v>661</v>
      </c>
      <c r="J30" s="22">
        <v>629</v>
      </c>
      <c r="K30" s="22">
        <v>753</v>
      </c>
      <c r="L30" s="22">
        <v>629</v>
      </c>
      <c r="M30" s="148">
        <v>502</v>
      </c>
      <c r="N30" s="148">
        <v>530</v>
      </c>
      <c r="O30" s="148">
        <v>507</v>
      </c>
      <c r="P30" s="148">
        <v>647</v>
      </c>
      <c r="Q30" s="148">
        <v>609</v>
      </c>
      <c r="R30" s="16">
        <f t="shared" si="0"/>
        <v>2795</v>
      </c>
      <c r="S30" s="16">
        <v>3283</v>
      </c>
      <c r="T30" s="18">
        <f t="shared" si="1"/>
        <v>-0.1486445324398416</v>
      </c>
    </row>
    <row r="31" spans="1:38" x14ac:dyDescent="0.45">
      <c r="A31" s="146" t="s">
        <v>79</v>
      </c>
      <c r="B31" s="147">
        <v>1628</v>
      </c>
      <c r="C31" s="147">
        <v>1459</v>
      </c>
      <c r="D31" s="147">
        <v>1716</v>
      </c>
      <c r="E31" s="148">
        <v>202</v>
      </c>
      <c r="F31" s="148">
        <v>120</v>
      </c>
      <c r="G31" s="22">
        <v>128</v>
      </c>
      <c r="H31" s="22">
        <v>142</v>
      </c>
      <c r="I31" s="22">
        <v>148</v>
      </c>
      <c r="J31" s="22">
        <v>117</v>
      </c>
      <c r="K31" s="22">
        <v>153</v>
      </c>
      <c r="L31" s="22">
        <v>155</v>
      </c>
      <c r="M31" s="148">
        <v>186</v>
      </c>
      <c r="N31" s="148">
        <v>129</v>
      </c>
      <c r="O31" s="148">
        <v>101</v>
      </c>
      <c r="P31" s="148">
        <v>147</v>
      </c>
      <c r="Q31" s="148">
        <v>159</v>
      </c>
      <c r="R31" s="16">
        <f t="shared" si="0"/>
        <v>722</v>
      </c>
      <c r="S31" s="16">
        <v>753</v>
      </c>
      <c r="T31" s="18">
        <f t="shared" si="1"/>
        <v>-4.1168658698539175E-2</v>
      </c>
    </row>
    <row r="32" spans="1:38" x14ac:dyDescent="0.45">
      <c r="A32" s="41" t="s">
        <v>138</v>
      </c>
      <c r="B32" s="20">
        <f t="shared" ref="B32:O32" si="2">SUM(B28:B31)</f>
        <v>33214</v>
      </c>
      <c r="C32" s="20">
        <f t="shared" si="2"/>
        <v>47066</v>
      </c>
      <c r="D32" s="20">
        <f t="shared" si="2"/>
        <v>66727</v>
      </c>
      <c r="E32" s="20">
        <f t="shared" si="2"/>
        <v>6493</v>
      </c>
      <c r="F32" s="20">
        <f t="shared" si="2"/>
        <v>3796</v>
      </c>
      <c r="G32" s="20">
        <f t="shared" si="2"/>
        <v>4828</v>
      </c>
      <c r="H32" s="20">
        <f t="shared" si="2"/>
        <v>6372</v>
      </c>
      <c r="I32" s="20">
        <f t="shared" si="2"/>
        <v>6220</v>
      </c>
      <c r="J32" s="20">
        <f t="shared" si="2"/>
        <v>5715</v>
      </c>
      <c r="K32" s="20">
        <f t="shared" si="2"/>
        <v>6410</v>
      </c>
      <c r="L32" s="20">
        <f t="shared" si="2"/>
        <v>5066</v>
      </c>
      <c r="M32" s="20">
        <f t="shared" si="2"/>
        <v>5311</v>
      </c>
      <c r="N32" s="20">
        <f t="shared" si="2"/>
        <v>5393</v>
      </c>
      <c r="O32" s="20">
        <f t="shared" si="2"/>
        <v>4909</v>
      </c>
      <c r="P32" s="20">
        <f t="shared" ref="P32:Q32" si="3">SUM(P28:P31)</f>
        <v>5337</v>
      </c>
      <c r="Q32" s="20">
        <f t="shared" si="3"/>
        <v>5014</v>
      </c>
      <c r="R32" s="20">
        <f t="shared" si="0"/>
        <v>25964</v>
      </c>
      <c r="S32" s="20">
        <v>28320</v>
      </c>
      <c r="T32" s="21">
        <f t="shared" si="1"/>
        <v>-8.3192090395480228E-2</v>
      </c>
    </row>
    <row r="33" spans="1:20" x14ac:dyDescent="0.45">
      <c r="A33" s="146" t="s">
        <v>81</v>
      </c>
      <c r="B33" s="147">
        <v>8149</v>
      </c>
      <c r="C33" s="147">
        <v>9497</v>
      </c>
      <c r="D33" s="147">
        <v>17377</v>
      </c>
      <c r="E33" s="148">
        <v>1613</v>
      </c>
      <c r="F33" s="148">
        <v>1177</v>
      </c>
      <c r="G33" s="149">
        <v>1483</v>
      </c>
      <c r="H33" s="22">
        <v>1542</v>
      </c>
      <c r="I33" s="22">
        <v>1496</v>
      </c>
      <c r="J33" s="22">
        <v>1686</v>
      </c>
      <c r="K33" s="22">
        <v>1866</v>
      </c>
      <c r="L33" s="22">
        <v>1477</v>
      </c>
      <c r="M33" s="148">
        <v>1419</v>
      </c>
      <c r="N33" s="148">
        <v>1406</v>
      </c>
      <c r="O33" s="148">
        <v>1233</v>
      </c>
      <c r="P33" s="148">
        <v>1819</v>
      </c>
      <c r="Q33" s="148">
        <v>1682</v>
      </c>
      <c r="R33" s="16">
        <f t="shared" si="0"/>
        <v>7559</v>
      </c>
      <c r="S33" s="16">
        <v>6650</v>
      </c>
      <c r="T33" s="18">
        <f t="shared" si="1"/>
        <v>0.13669172932330828</v>
      </c>
    </row>
    <row r="34" spans="1:20" x14ac:dyDescent="0.45">
      <c r="A34" s="146" t="s">
        <v>82</v>
      </c>
      <c r="B34" s="147">
        <v>8513</v>
      </c>
      <c r="C34" s="147">
        <v>7391</v>
      </c>
      <c r="D34" s="147">
        <v>12150</v>
      </c>
      <c r="E34" s="148">
        <v>1373</v>
      </c>
      <c r="F34" s="148">
        <v>724</v>
      </c>
      <c r="G34" s="22">
        <v>813</v>
      </c>
      <c r="H34" s="22">
        <v>862</v>
      </c>
      <c r="I34" s="22">
        <v>914</v>
      </c>
      <c r="J34" s="22">
        <v>1160</v>
      </c>
      <c r="K34" s="22">
        <v>1295</v>
      </c>
      <c r="L34" s="22">
        <v>1144</v>
      </c>
      <c r="M34" s="148">
        <v>1317</v>
      </c>
      <c r="N34" s="148">
        <v>1362</v>
      </c>
      <c r="O34" s="148">
        <v>1208</v>
      </c>
      <c r="P34" s="148">
        <v>1437</v>
      </c>
      <c r="Q34" s="148">
        <v>1418</v>
      </c>
      <c r="R34" s="16">
        <f t="shared" si="0"/>
        <v>6742</v>
      </c>
      <c r="S34" s="16">
        <v>5238</v>
      </c>
      <c r="T34" s="18">
        <f t="shared" si="1"/>
        <v>0.28713249331806034</v>
      </c>
    </row>
    <row r="35" spans="1:20" x14ac:dyDescent="0.45">
      <c r="A35" s="41" t="s">
        <v>139</v>
      </c>
      <c r="B35" s="20">
        <f t="shared" ref="B35:O35" si="4">SUM(B33:B34)</f>
        <v>16662</v>
      </c>
      <c r="C35" s="20">
        <f t="shared" si="4"/>
        <v>16888</v>
      </c>
      <c r="D35" s="20">
        <f t="shared" si="4"/>
        <v>29527</v>
      </c>
      <c r="E35" s="20">
        <f t="shared" si="4"/>
        <v>2986</v>
      </c>
      <c r="F35" s="20">
        <f t="shared" si="4"/>
        <v>1901</v>
      </c>
      <c r="G35" s="20">
        <f t="shared" si="4"/>
        <v>2296</v>
      </c>
      <c r="H35" s="20">
        <f t="shared" si="4"/>
        <v>2404</v>
      </c>
      <c r="I35" s="20">
        <f t="shared" si="4"/>
        <v>2410</v>
      </c>
      <c r="J35" s="20">
        <f t="shared" si="4"/>
        <v>2846</v>
      </c>
      <c r="K35" s="20">
        <f t="shared" si="4"/>
        <v>3161</v>
      </c>
      <c r="L35" s="20">
        <f t="shared" si="4"/>
        <v>2621</v>
      </c>
      <c r="M35" s="20">
        <f t="shared" si="4"/>
        <v>2736</v>
      </c>
      <c r="N35" s="20">
        <f t="shared" si="4"/>
        <v>2768</v>
      </c>
      <c r="O35" s="20">
        <f t="shared" si="4"/>
        <v>2441</v>
      </c>
      <c r="P35" s="20">
        <f t="shared" ref="P35:Q35" si="5">SUM(P33:P34)</f>
        <v>3256</v>
      </c>
      <c r="Q35" s="20">
        <f t="shared" si="5"/>
        <v>3100</v>
      </c>
      <c r="R35" s="20">
        <f t="shared" si="0"/>
        <v>14301</v>
      </c>
      <c r="S35" s="20">
        <v>11888</v>
      </c>
      <c r="T35" s="21">
        <f t="shared" si="1"/>
        <v>0.2029777927321669</v>
      </c>
    </row>
    <row r="36" spans="1:20" x14ac:dyDescent="0.45">
      <c r="A36" s="146" t="s">
        <v>84</v>
      </c>
      <c r="B36" s="147">
        <f>2494+447</f>
        <v>2941</v>
      </c>
      <c r="C36" s="147">
        <v>3166</v>
      </c>
      <c r="D36" s="147">
        <v>3723</v>
      </c>
      <c r="E36" s="148">
        <v>338</v>
      </c>
      <c r="F36" s="148">
        <v>324</v>
      </c>
      <c r="G36" s="22">
        <v>208</v>
      </c>
      <c r="H36" s="22">
        <v>336</v>
      </c>
      <c r="I36" s="22">
        <v>332</v>
      </c>
      <c r="J36" s="22">
        <v>313</v>
      </c>
      <c r="K36" s="22">
        <v>330</v>
      </c>
      <c r="L36" s="22">
        <v>197</v>
      </c>
      <c r="M36" s="148">
        <v>413</v>
      </c>
      <c r="N36" s="148">
        <v>327</v>
      </c>
      <c r="O36" s="148">
        <v>302</v>
      </c>
      <c r="P36" s="148">
        <v>349</v>
      </c>
      <c r="Q36" s="148">
        <v>289</v>
      </c>
      <c r="R36" s="16">
        <f t="shared" si="0"/>
        <v>1680</v>
      </c>
      <c r="S36" s="16">
        <v>1683</v>
      </c>
      <c r="T36" s="18">
        <f t="shared" si="1"/>
        <v>-1.7825311942959001E-3</v>
      </c>
    </row>
    <row r="37" spans="1:20" x14ac:dyDescent="0.45">
      <c r="A37" s="146" t="s">
        <v>87</v>
      </c>
      <c r="B37" s="147">
        <v>563</v>
      </c>
      <c r="C37" s="147">
        <v>511</v>
      </c>
      <c r="D37" s="147">
        <v>563</v>
      </c>
      <c r="E37" s="148">
        <v>50</v>
      </c>
      <c r="F37" s="148">
        <v>40</v>
      </c>
      <c r="G37" s="22">
        <v>33</v>
      </c>
      <c r="H37" s="22">
        <v>62</v>
      </c>
      <c r="I37" s="22">
        <v>65</v>
      </c>
      <c r="J37" s="22">
        <v>38</v>
      </c>
      <c r="K37" s="22">
        <v>53</v>
      </c>
      <c r="L37" s="22">
        <v>52</v>
      </c>
      <c r="M37" s="148">
        <v>46</v>
      </c>
      <c r="N37" s="148">
        <v>46</v>
      </c>
      <c r="O37" s="148">
        <v>39</v>
      </c>
      <c r="P37" s="148">
        <v>59</v>
      </c>
      <c r="Q37" s="148">
        <v>58</v>
      </c>
      <c r="R37" s="16">
        <f t="shared" si="0"/>
        <v>248</v>
      </c>
      <c r="S37" s="16">
        <v>218</v>
      </c>
      <c r="T37" s="18">
        <f t="shared" si="1"/>
        <v>0.13761467889908258</v>
      </c>
    </row>
    <row r="38" spans="1:20" x14ac:dyDescent="0.45">
      <c r="A38" s="146" t="s">
        <v>90</v>
      </c>
      <c r="B38" s="147">
        <v>128</v>
      </c>
      <c r="C38" s="147">
        <v>183</v>
      </c>
      <c r="D38" s="147">
        <v>157</v>
      </c>
      <c r="E38" s="148">
        <v>8</v>
      </c>
      <c r="F38" s="148">
        <v>15</v>
      </c>
      <c r="G38" s="22">
        <v>9</v>
      </c>
      <c r="H38" s="22">
        <v>10</v>
      </c>
      <c r="I38" s="22">
        <v>16</v>
      </c>
      <c r="J38" s="22">
        <v>17</v>
      </c>
      <c r="K38" s="22">
        <v>22</v>
      </c>
      <c r="L38" s="22">
        <v>9</v>
      </c>
      <c r="M38" s="148">
        <v>15</v>
      </c>
      <c r="N38" s="148">
        <v>21</v>
      </c>
      <c r="O38" s="148">
        <v>13</v>
      </c>
      <c r="P38" s="148">
        <v>12</v>
      </c>
      <c r="Q38" s="148">
        <v>18</v>
      </c>
      <c r="R38" s="16">
        <f t="shared" si="0"/>
        <v>79</v>
      </c>
      <c r="S38" s="16">
        <v>59</v>
      </c>
      <c r="T38" s="18">
        <f t="shared" si="1"/>
        <v>0.33898305084745761</v>
      </c>
    </row>
    <row r="39" spans="1:20" x14ac:dyDescent="0.45">
      <c r="A39" s="41" t="s">
        <v>201</v>
      </c>
      <c r="B39" s="150">
        <f t="shared" ref="B39:K39" si="6">SUM(B32,B35:B38)</f>
        <v>53508</v>
      </c>
      <c r="C39" s="150">
        <f t="shared" si="6"/>
        <v>67814</v>
      </c>
      <c r="D39" s="150">
        <f t="shared" si="6"/>
        <v>100697</v>
      </c>
      <c r="E39" s="150">
        <f t="shared" si="6"/>
        <v>9875</v>
      </c>
      <c r="F39" s="150">
        <f t="shared" si="6"/>
        <v>6076</v>
      </c>
      <c r="G39" s="150">
        <f t="shared" si="6"/>
        <v>7374</v>
      </c>
      <c r="H39" s="150">
        <f t="shared" si="6"/>
        <v>9184</v>
      </c>
      <c r="I39" s="150">
        <f t="shared" si="6"/>
        <v>9043</v>
      </c>
      <c r="J39" s="150">
        <f t="shared" si="6"/>
        <v>8929</v>
      </c>
      <c r="K39" s="150">
        <f t="shared" si="6"/>
        <v>9976</v>
      </c>
      <c r="L39" s="150">
        <f t="shared" ref="L39" si="7">SUM(L32,L35:L38)</f>
        <v>7945</v>
      </c>
      <c r="M39" s="150">
        <f>SUM(M32,M35:M38)</f>
        <v>8521</v>
      </c>
      <c r="N39" s="150">
        <f>SUM(N32,N35:N38)</f>
        <v>8555</v>
      </c>
      <c r="O39" s="150">
        <f>SUM(O32,O35:O38)</f>
        <v>7704</v>
      </c>
      <c r="P39" s="150">
        <f>SUM(P32,P35:P38)</f>
        <v>9013</v>
      </c>
      <c r="Q39" s="150">
        <f>SUM(Q32,Q35:Q38)</f>
        <v>8479</v>
      </c>
      <c r="R39" s="150">
        <f t="shared" si="0"/>
        <v>42272</v>
      </c>
      <c r="S39" s="150">
        <v>42168</v>
      </c>
      <c r="T39" s="21">
        <f>IF(S39&gt;0,(R39-S39)/S39,"")</f>
        <v>2.4663251754885223E-3</v>
      </c>
    </row>
    <row r="40" spans="1:20" x14ac:dyDescent="0.45">
      <c r="A40" s="238" t="s">
        <v>140</v>
      </c>
      <c r="B40" s="238"/>
      <c r="C40" s="238"/>
      <c r="D40" s="238"/>
      <c r="E40" s="238"/>
      <c r="F40" s="238"/>
      <c r="G40" s="238"/>
      <c r="H40" s="238"/>
      <c r="I40" s="238"/>
      <c r="J40" s="238"/>
      <c r="K40" s="238"/>
      <c r="L40" s="238"/>
      <c r="M40" s="238"/>
      <c r="N40" s="238"/>
      <c r="O40" s="238"/>
      <c r="P40" s="238"/>
      <c r="Q40" s="238"/>
      <c r="R40" s="238"/>
      <c r="S40" s="238"/>
    </row>
    <row r="41" spans="1:20" s="46" customFormat="1" x14ac:dyDescent="0.45">
      <c r="A41" s="247" t="s">
        <v>141</v>
      </c>
      <c r="B41" s="247"/>
      <c r="C41" s="247"/>
      <c r="D41" s="247"/>
      <c r="E41" s="247"/>
      <c r="F41" s="247"/>
      <c r="G41" s="247"/>
      <c r="H41" s="247"/>
      <c r="I41" s="247"/>
      <c r="J41" s="247"/>
      <c r="K41" s="247"/>
      <c r="L41" s="247"/>
      <c r="M41" s="247"/>
      <c r="N41" s="247"/>
      <c r="O41" s="247"/>
      <c r="P41" s="247"/>
      <c r="Q41" s="247"/>
      <c r="R41" s="247"/>
      <c r="S41" s="247"/>
    </row>
    <row r="42" spans="1:20" x14ac:dyDescent="0.45">
      <c r="A42" s="247"/>
      <c r="B42" s="234"/>
      <c r="C42" s="234"/>
      <c r="D42" s="234"/>
      <c r="E42" s="234"/>
      <c r="F42" s="234"/>
      <c r="G42" s="234"/>
      <c r="H42" s="234"/>
      <c r="I42" s="234"/>
      <c r="J42" s="234"/>
      <c r="K42" s="234"/>
      <c r="L42" s="234"/>
      <c r="M42" s="234"/>
      <c r="N42" s="234"/>
      <c r="O42" s="234"/>
      <c r="P42" s="234"/>
      <c r="Q42" s="234"/>
      <c r="R42" s="234"/>
      <c r="S42" s="234"/>
    </row>
    <row r="44" spans="1:20" ht="15" customHeight="1" x14ac:dyDescent="0.45">
      <c r="A44" s="243" t="s">
        <v>206</v>
      </c>
      <c r="B44" s="246" t="s">
        <v>237</v>
      </c>
      <c r="C44" s="218"/>
      <c r="D44" s="218"/>
      <c r="E44" s="218"/>
      <c r="F44" s="218"/>
      <c r="G44" s="218"/>
      <c r="H44" s="219"/>
    </row>
    <row r="45" spans="1:20" ht="15" customHeight="1" x14ac:dyDescent="0.45">
      <c r="A45" s="244"/>
      <c r="B45" s="57" t="s">
        <v>56</v>
      </c>
      <c r="C45" s="57" t="s">
        <v>57</v>
      </c>
      <c r="D45" s="57" t="s">
        <v>58</v>
      </c>
      <c r="E45" s="57" t="s">
        <v>59</v>
      </c>
      <c r="F45" s="57" t="s">
        <v>60</v>
      </c>
      <c r="G45" s="57" t="s">
        <v>61</v>
      </c>
      <c r="H45" s="58" t="s">
        <v>62</v>
      </c>
    </row>
    <row r="46" spans="1:20" x14ac:dyDescent="0.45">
      <c r="A46" s="59" t="s">
        <v>106</v>
      </c>
      <c r="B46" s="60">
        <v>130</v>
      </c>
      <c r="C46" s="60">
        <v>132</v>
      </c>
      <c r="D46" s="60">
        <v>152</v>
      </c>
      <c r="E46" s="60">
        <v>96</v>
      </c>
      <c r="F46" s="60">
        <v>202</v>
      </c>
      <c r="G46" s="60">
        <v>111</v>
      </c>
      <c r="H46" s="60">
        <v>190</v>
      </c>
      <c r="I46" s="151"/>
    </row>
    <row r="47" spans="1:20" x14ac:dyDescent="0.45">
      <c r="A47" s="59" t="s">
        <v>109</v>
      </c>
      <c r="B47" s="60">
        <v>909</v>
      </c>
      <c r="C47" s="60">
        <v>852</v>
      </c>
      <c r="D47" s="60">
        <v>458</v>
      </c>
      <c r="E47" s="60">
        <v>241</v>
      </c>
      <c r="F47" s="60">
        <v>350</v>
      </c>
      <c r="G47" s="60">
        <v>192</v>
      </c>
      <c r="H47" s="60">
        <v>231</v>
      </c>
      <c r="I47" s="151"/>
    </row>
    <row r="48" spans="1:20" x14ac:dyDescent="0.45">
      <c r="A48" s="59" t="s">
        <v>112</v>
      </c>
      <c r="B48" s="60">
        <v>54</v>
      </c>
      <c r="C48" s="60">
        <v>82</v>
      </c>
      <c r="D48" s="60">
        <v>80</v>
      </c>
      <c r="E48" s="60">
        <v>53</v>
      </c>
      <c r="F48" s="60">
        <v>117</v>
      </c>
      <c r="G48" s="60">
        <v>73</v>
      </c>
      <c r="H48" s="60">
        <v>150</v>
      </c>
      <c r="I48" s="151"/>
    </row>
    <row r="49" spans="1:20" x14ac:dyDescent="0.45">
      <c r="A49" s="59" t="s">
        <v>79</v>
      </c>
      <c r="B49" s="37">
        <v>80</v>
      </c>
      <c r="C49" s="37">
        <v>38</v>
      </c>
      <c r="D49" s="37">
        <v>15</v>
      </c>
      <c r="E49" s="37">
        <v>5</v>
      </c>
      <c r="F49" s="37">
        <v>12</v>
      </c>
      <c r="G49" s="37">
        <v>4</v>
      </c>
      <c r="H49" s="37">
        <v>5</v>
      </c>
      <c r="I49" s="152"/>
    </row>
    <row r="50" spans="1:20" x14ac:dyDescent="0.45">
      <c r="A50" s="59" t="s">
        <v>81</v>
      </c>
      <c r="B50" s="60">
        <v>236</v>
      </c>
      <c r="C50" s="60">
        <v>622</v>
      </c>
      <c r="D50" s="60">
        <v>468</v>
      </c>
      <c r="E50" s="60">
        <v>182</v>
      </c>
      <c r="F50" s="60">
        <v>143</v>
      </c>
      <c r="G50" s="60">
        <v>20</v>
      </c>
      <c r="H50" s="60">
        <v>11</v>
      </c>
      <c r="I50" s="151"/>
    </row>
    <row r="51" spans="1:20" x14ac:dyDescent="0.45">
      <c r="A51" s="59" t="s">
        <v>82</v>
      </c>
      <c r="B51" s="60">
        <v>178</v>
      </c>
      <c r="C51" s="60">
        <v>279</v>
      </c>
      <c r="D51" s="60">
        <v>320</v>
      </c>
      <c r="E51" s="60">
        <v>204</v>
      </c>
      <c r="F51" s="60">
        <v>303</v>
      </c>
      <c r="G51" s="60">
        <v>95</v>
      </c>
      <c r="H51" s="60">
        <v>39</v>
      </c>
      <c r="I51" s="151"/>
    </row>
    <row r="52" spans="1:20" x14ac:dyDescent="0.45">
      <c r="A52" s="146" t="s">
        <v>84</v>
      </c>
      <c r="B52" s="39">
        <v>216</v>
      </c>
      <c r="C52" s="39">
        <v>58</v>
      </c>
      <c r="D52" s="39">
        <v>8</v>
      </c>
      <c r="E52" s="39">
        <v>4</v>
      </c>
      <c r="F52" s="39">
        <v>2</v>
      </c>
      <c r="G52" s="39">
        <v>1</v>
      </c>
      <c r="H52" s="39">
        <v>0</v>
      </c>
      <c r="T52" s="4" t="s">
        <v>6</v>
      </c>
    </row>
    <row r="53" spans="1:20" x14ac:dyDescent="0.45">
      <c r="A53" s="146" t="s">
        <v>87</v>
      </c>
      <c r="B53" s="22">
        <v>35</v>
      </c>
      <c r="C53" s="22">
        <v>16</v>
      </c>
      <c r="D53" s="22">
        <v>3</v>
      </c>
      <c r="E53" s="22">
        <v>3</v>
      </c>
      <c r="F53" s="22">
        <v>0</v>
      </c>
      <c r="G53" s="22">
        <v>1</v>
      </c>
      <c r="H53" s="22">
        <v>0</v>
      </c>
    </row>
    <row r="54" spans="1:20" x14ac:dyDescent="0.45">
      <c r="A54" s="146" t="s">
        <v>90</v>
      </c>
      <c r="B54" s="22">
        <v>12</v>
      </c>
      <c r="C54" s="22">
        <v>3</v>
      </c>
      <c r="D54" s="22">
        <v>2</v>
      </c>
      <c r="E54" s="22">
        <v>1</v>
      </c>
      <c r="F54" s="22">
        <v>0</v>
      </c>
      <c r="G54" s="22">
        <v>0</v>
      </c>
      <c r="H54" s="22">
        <v>0</v>
      </c>
    </row>
    <row r="55" spans="1:20" x14ac:dyDescent="0.45">
      <c r="A55" s="41" t="s">
        <v>74</v>
      </c>
      <c r="B55" s="150">
        <f t="shared" ref="B55:H55" si="8">SUM(B46:B54)</f>
        <v>1850</v>
      </c>
      <c r="C55" s="150">
        <f t="shared" si="8"/>
        <v>2082</v>
      </c>
      <c r="D55" s="150">
        <f t="shared" si="8"/>
        <v>1506</v>
      </c>
      <c r="E55" s="150">
        <f t="shared" si="8"/>
        <v>789</v>
      </c>
      <c r="F55" s="150">
        <f t="shared" si="8"/>
        <v>1129</v>
      </c>
      <c r="G55" s="150">
        <f t="shared" si="8"/>
        <v>497</v>
      </c>
      <c r="H55" s="150">
        <f t="shared" si="8"/>
        <v>626</v>
      </c>
    </row>
    <row r="56" spans="1:20" ht="15" customHeight="1" x14ac:dyDescent="0.45">
      <c r="A56" s="207" t="s">
        <v>183</v>
      </c>
      <c r="B56" s="208"/>
      <c r="C56" s="208"/>
      <c r="D56" s="208"/>
      <c r="E56" s="208"/>
      <c r="F56" s="208"/>
      <c r="G56" s="208"/>
      <c r="H56" s="208"/>
    </row>
    <row r="57" spans="1:20" ht="15" customHeight="1" x14ac:dyDescent="0.45">
      <c r="A57" s="153"/>
    </row>
    <row r="59" spans="1:20" ht="15" customHeight="1" x14ac:dyDescent="0.45">
      <c r="A59" s="241" t="s">
        <v>196</v>
      </c>
      <c r="B59" s="246" t="s">
        <v>236</v>
      </c>
      <c r="C59" s="218"/>
      <c r="D59" s="218"/>
      <c r="E59" s="218"/>
      <c r="F59" s="218"/>
      <c r="G59" s="218"/>
      <c r="H59" s="219"/>
    </row>
    <row r="60" spans="1:20" x14ac:dyDescent="0.45">
      <c r="A60" s="242"/>
      <c r="B60" s="154" t="s">
        <v>95</v>
      </c>
      <c r="C60" s="154" t="s">
        <v>96</v>
      </c>
      <c r="D60" s="154" t="s">
        <v>97</v>
      </c>
      <c r="E60" s="154" t="s">
        <v>98</v>
      </c>
      <c r="F60" s="154" t="s">
        <v>99</v>
      </c>
      <c r="G60" s="154" t="s">
        <v>100</v>
      </c>
      <c r="H60" s="155" t="s">
        <v>101</v>
      </c>
    </row>
    <row r="61" spans="1:20" x14ac:dyDescent="0.45">
      <c r="A61" s="156" t="s">
        <v>41</v>
      </c>
      <c r="B61" s="157">
        <v>88</v>
      </c>
      <c r="C61" s="157">
        <v>129</v>
      </c>
      <c r="D61" s="157">
        <v>161</v>
      </c>
      <c r="E61" s="157">
        <v>126</v>
      </c>
      <c r="F61" s="157">
        <v>207</v>
      </c>
      <c r="G61" s="157">
        <v>167</v>
      </c>
      <c r="H61" s="157">
        <v>180</v>
      </c>
    </row>
    <row r="62" spans="1:20" x14ac:dyDescent="0.45">
      <c r="A62" s="156" t="s">
        <v>42</v>
      </c>
      <c r="B62" s="157">
        <v>926</v>
      </c>
      <c r="C62" s="157">
        <v>861</v>
      </c>
      <c r="D62" s="157">
        <v>594</v>
      </c>
      <c r="E62" s="157">
        <v>477</v>
      </c>
      <c r="F62" s="157">
        <v>823</v>
      </c>
      <c r="G62" s="157">
        <v>466</v>
      </c>
      <c r="H62" s="157">
        <v>388</v>
      </c>
    </row>
    <row r="63" spans="1:20" x14ac:dyDescent="0.45">
      <c r="A63" s="156" t="s">
        <v>43</v>
      </c>
      <c r="B63" s="157">
        <v>31</v>
      </c>
      <c r="C63" s="157">
        <v>69</v>
      </c>
      <c r="D63" s="157">
        <v>97</v>
      </c>
      <c r="E63" s="157">
        <v>86</v>
      </c>
      <c r="F63" s="157">
        <v>154</v>
      </c>
      <c r="G63" s="157">
        <v>124</v>
      </c>
      <c r="H63" s="157">
        <v>137</v>
      </c>
    </row>
    <row r="64" spans="1:20" x14ac:dyDescent="0.45">
      <c r="A64" s="156" t="s">
        <v>46</v>
      </c>
      <c r="B64" s="157">
        <v>106</v>
      </c>
      <c r="C64" s="157">
        <v>44</v>
      </c>
      <c r="D64" s="157">
        <v>16</v>
      </c>
      <c r="E64" s="157">
        <v>8</v>
      </c>
      <c r="F64" s="157">
        <v>13</v>
      </c>
      <c r="G64" s="157">
        <v>5</v>
      </c>
      <c r="H64" s="157">
        <v>10</v>
      </c>
    </row>
    <row r="65" spans="1:8" x14ac:dyDescent="0.45">
      <c r="A65" s="156" t="s">
        <v>48</v>
      </c>
      <c r="B65" s="157">
        <v>193</v>
      </c>
      <c r="C65" s="157">
        <v>537</v>
      </c>
      <c r="D65" s="157">
        <v>449</v>
      </c>
      <c r="E65" s="157">
        <v>183</v>
      </c>
      <c r="F65" s="157">
        <v>208</v>
      </c>
      <c r="G65" s="157">
        <v>37</v>
      </c>
      <c r="H65" s="157">
        <v>6</v>
      </c>
    </row>
    <row r="66" spans="1:8" x14ac:dyDescent="0.45">
      <c r="A66" s="156" t="s">
        <v>49</v>
      </c>
      <c r="B66" s="157">
        <v>318</v>
      </c>
      <c r="C66" s="157">
        <v>251</v>
      </c>
      <c r="D66" s="157">
        <v>219</v>
      </c>
      <c r="E66" s="157">
        <v>186</v>
      </c>
      <c r="F66" s="157">
        <v>360</v>
      </c>
      <c r="G66" s="157">
        <v>31</v>
      </c>
      <c r="H66" s="157">
        <v>8</v>
      </c>
    </row>
    <row r="67" spans="1:8" x14ac:dyDescent="0.45">
      <c r="A67" s="156" t="s">
        <v>51</v>
      </c>
      <c r="B67" s="157">
        <v>255</v>
      </c>
      <c r="C67" s="157">
        <v>58</v>
      </c>
      <c r="D67" s="157">
        <v>17</v>
      </c>
      <c r="E67" s="157">
        <v>8</v>
      </c>
      <c r="F67" s="157">
        <v>0</v>
      </c>
      <c r="G67" s="157">
        <v>0</v>
      </c>
      <c r="H67" s="157">
        <v>0</v>
      </c>
    </row>
    <row r="68" spans="1:8" x14ac:dyDescent="0.45">
      <c r="A68" s="156" t="s">
        <v>52</v>
      </c>
      <c r="B68" s="157">
        <v>32</v>
      </c>
      <c r="C68" s="157">
        <v>9</v>
      </c>
      <c r="D68" s="157">
        <v>6</v>
      </c>
      <c r="E68" s="157">
        <v>3</v>
      </c>
      <c r="F68" s="157">
        <v>0</v>
      </c>
      <c r="G68" s="157">
        <v>0</v>
      </c>
      <c r="H68" s="157">
        <v>0</v>
      </c>
    </row>
    <row r="69" spans="1:8" x14ac:dyDescent="0.45">
      <c r="A69" s="156" t="s">
        <v>53</v>
      </c>
      <c r="B69" s="157">
        <v>5</v>
      </c>
      <c r="C69" s="157">
        <v>1</v>
      </c>
      <c r="D69" s="157">
        <v>0</v>
      </c>
      <c r="E69" s="157">
        <v>0</v>
      </c>
      <c r="F69" s="157">
        <v>1</v>
      </c>
      <c r="G69" s="157">
        <v>1</v>
      </c>
      <c r="H69" s="157">
        <v>0</v>
      </c>
    </row>
    <row r="70" spans="1:8" x14ac:dyDescent="0.45">
      <c r="A70" s="19" t="s">
        <v>54</v>
      </c>
      <c r="B70" s="45">
        <f>SUM(B61:B69)</f>
        <v>1954</v>
      </c>
      <c r="C70" s="45">
        <f>SUM(C61:C69)</f>
        <v>1959</v>
      </c>
      <c r="D70" s="45">
        <f t="shared" ref="D70:H70" si="9">SUM(D61:D69)</f>
        <v>1559</v>
      </c>
      <c r="E70" s="45">
        <f t="shared" si="9"/>
        <v>1077</v>
      </c>
      <c r="F70" s="45">
        <f t="shared" si="9"/>
        <v>1766</v>
      </c>
      <c r="G70" s="45">
        <f t="shared" si="9"/>
        <v>831</v>
      </c>
      <c r="H70" s="45">
        <f t="shared" si="9"/>
        <v>729</v>
      </c>
    </row>
    <row r="71" spans="1:8" x14ac:dyDescent="0.45">
      <c r="A71" s="207" t="s">
        <v>184</v>
      </c>
      <c r="B71" s="208"/>
      <c r="C71" s="208"/>
      <c r="D71" s="208"/>
      <c r="E71" s="208"/>
      <c r="F71" s="208"/>
      <c r="G71" s="208"/>
      <c r="H71" s="208"/>
    </row>
  </sheetData>
  <sheetProtection algorithmName="SHA-512" hashValue="kkha9lyFr1vx6i8YjYJPUsGz7Xq7q3MDESAcI9O0CsPzK0kUj5X2JhP2Pu+SoFkdmcdfYPF6XrJ+bD1ZekHrGg==" saltValue="mmgpi9Tm+f2ZAJfnODo1Yg==" spinCount="100000" sheet="1" objects="1" scenarios="1"/>
  <mergeCells count="10">
    <mergeCell ref="A71:H71"/>
    <mergeCell ref="A44:A45"/>
    <mergeCell ref="C9:S9"/>
    <mergeCell ref="B44:H44"/>
    <mergeCell ref="B59:H59"/>
    <mergeCell ref="A59:A60"/>
    <mergeCell ref="A40:S40"/>
    <mergeCell ref="A41:S41"/>
    <mergeCell ref="A56:H56"/>
    <mergeCell ref="A42:S42"/>
  </mergeCells>
  <hyperlinks>
    <hyperlink ref="A10" location="Determinations!Determinations___Claims​" display="Claim Determinations" xr:uid="{00000000-0004-0000-0300-000000000000}"/>
    <hyperlink ref="A11" location="Determinations!Age_distribution_of_Determinations_2" display="Age distribution of Determinations​" xr:uid="{00000000-0004-0000-0300-000001000000}"/>
  </hyperlinks>
  <pageMargins left="0.25" right="0.25" top="0.75" bottom="0.75" header="0.3" footer="0.3"/>
  <pageSetup paperSize="9" scale="4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A1:AY78"/>
  <sheetViews>
    <sheetView topLeftCell="A50" zoomScale="90" zoomScaleNormal="90" workbookViewId="0">
      <selection activeCell="F80" sqref="F80"/>
    </sheetView>
  </sheetViews>
  <sheetFormatPr defaultColWidth="9.1328125" defaultRowHeight="14.25" x14ac:dyDescent="0.45"/>
  <cols>
    <col min="1" max="1" width="56.73046875" style="4" customWidth="1"/>
    <col min="2" max="5" width="10.73046875" style="4" customWidth="1"/>
    <col min="6" max="19" width="9.1328125" style="4" customWidth="1"/>
    <col min="20" max="20" width="9.86328125" style="4" bestFit="1" customWidth="1"/>
    <col min="21" max="16384" width="9.1328125" style="4"/>
  </cols>
  <sheetData>
    <row r="1" spans="1:20" s="2" customFormat="1" x14ac:dyDescent="0.45">
      <c r="A1" s="1"/>
      <c r="B1" s="1"/>
      <c r="C1" s="1"/>
      <c r="D1" s="1"/>
      <c r="E1" s="1"/>
      <c r="F1" s="1"/>
      <c r="G1" s="1"/>
      <c r="H1" s="1"/>
      <c r="I1" s="1"/>
      <c r="J1" s="1"/>
      <c r="K1" s="1"/>
      <c r="L1" s="1"/>
      <c r="M1" s="1"/>
      <c r="N1" s="1"/>
      <c r="O1" s="1"/>
      <c r="P1" s="1"/>
      <c r="Q1" s="1"/>
      <c r="R1" s="1"/>
      <c r="S1" s="1"/>
      <c r="T1" s="1"/>
    </row>
    <row r="2" spans="1:20" s="2" customFormat="1" x14ac:dyDescent="0.45">
      <c r="A2" s="1"/>
      <c r="B2" s="1"/>
      <c r="C2" s="1"/>
      <c r="D2" s="1"/>
      <c r="E2" s="1"/>
      <c r="F2" s="1"/>
      <c r="G2" s="1"/>
      <c r="H2" s="1"/>
      <c r="I2" s="1"/>
      <c r="J2" s="1"/>
      <c r="K2" s="1"/>
      <c r="L2" s="1"/>
      <c r="M2" s="1"/>
      <c r="N2" s="1"/>
      <c r="O2" s="1"/>
      <c r="P2" s="1"/>
      <c r="Q2" s="1"/>
      <c r="R2" s="1"/>
      <c r="S2" s="1"/>
      <c r="T2" s="1"/>
    </row>
    <row r="3" spans="1:20" s="2" customFormat="1" x14ac:dyDescent="0.45">
      <c r="A3" s="1"/>
      <c r="B3" s="1"/>
      <c r="C3" s="1"/>
      <c r="D3" s="1"/>
      <c r="E3" s="1"/>
      <c r="F3" s="1"/>
      <c r="G3" s="1"/>
      <c r="H3" s="1"/>
      <c r="I3" s="1"/>
      <c r="J3" s="1"/>
      <c r="K3" s="1"/>
      <c r="L3" s="1"/>
      <c r="M3" s="1"/>
      <c r="N3" s="1"/>
      <c r="O3" s="1"/>
      <c r="P3" s="1"/>
      <c r="Q3" s="1"/>
      <c r="R3" s="1"/>
      <c r="S3" s="1"/>
      <c r="T3" s="1"/>
    </row>
    <row r="4" spans="1:20" s="2" customFormat="1" x14ac:dyDescent="0.45">
      <c r="A4" s="1"/>
      <c r="B4" s="1"/>
      <c r="C4" s="1"/>
      <c r="D4" s="1"/>
      <c r="E4" s="1"/>
      <c r="F4" s="1"/>
      <c r="G4" s="1"/>
      <c r="H4" s="1"/>
      <c r="I4" s="1"/>
      <c r="J4" s="1"/>
      <c r="K4" s="1"/>
      <c r="L4" s="1"/>
      <c r="M4" s="1"/>
      <c r="N4" s="1"/>
      <c r="O4" s="1"/>
      <c r="P4" s="1"/>
      <c r="Q4" s="1"/>
      <c r="R4" s="1"/>
      <c r="S4" s="1"/>
      <c r="T4" s="1"/>
    </row>
    <row r="5" spans="1:20" s="2" customFormat="1" x14ac:dyDescent="0.45">
      <c r="A5" s="1"/>
      <c r="B5" s="1"/>
      <c r="C5" s="1"/>
      <c r="D5" s="1"/>
      <c r="E5" s="1"/>
      <c r="F5" s="1"/>
      <c r="G5" s="1"/>
      <c r="H5" s="1"/>
      <c r="I5" s="1"/>
      <c r="J5" s="1"/>
      <c r="K5" s="1"/>
      <c r="L5" s="1"/>
      <c r="M5" s="1"/>
      <c r="N5" s="1"/>
      <c r="O5" s="1"/>
      <c r="P5" s="1"/>
      <c r="Q5" s="1"/>
      <c r="R5" s="1"/>
      <c r="S5" s="1"/>
      <c r="T5" s="1"/>
    </row>
    <row r="6" spans="1:20" s="2" customFormat="1" x14ac:dyDescent="0.45">
      <c r="A6" s="3"/>
      <c r="B6" s="3"/>
      <c r="C6" s="3"/>
      <c r="D6" s="3"/>
      <c r="E6" s="3"/>
      <c r="F6" s="3"/>
      <c r="G6" s="3"/>
      <c r="H6" s="3"/>
      <c r="I6" s="3"/>
      <c r="J6" s="3"/>
      <c r="K6" s="3"/>
      <c r="L6" s="3"/>
      <c r="M6" s="1"/>
      <c r="N6" s="1"/>
      <c r="O6" s="1"/>
      <c r="P6" s="1"/>
      <c r="Q6" s="1"/>
      <c r="R6" s="1"/>
      <c r="S6" s="1"/>
      <c r="T6" s="1"/>
    </row>
    <row r="7" spans="1:20" s="2" customFormat="1" x14ac:dyDescent="0.45">
      <c r="A7" s="3"/>
      <c r="B7" s="3"/>
      <c r="C7" s="3"/>
      <c r="D7" s="3"/>
      <c r="E7" s="3"/>
      <c r="F7" s="3"/>
      <c r="G7" s="3"/>
      <c r="H7" s="3"/>
      <c r="I7" s="3"/>
      <c r="J7" s="3"/>
      <c r="K7" s="3"/>
      <c r="L7" s="3"/>
      <c r="M7" s="1"/>
      <c r="N7" s="1"/>
      <c r="O7" s="1"/>
      <c r="P7" s="1"/>
      <c r="Q7" s="1"/>
      <c r="R7" s="1"/>
      <c r="S7" s="1"/>
      <c r="T7" s="1"/>
    </row>
    <row r="8" spans="1:20" x14ac:dyDescent="0.45">
      <c r="R8" s="108"/>
      <c r="T8" s="190">
        <v>45626</v>
      </c>
    </row>
    <row r="9" spans="1:20" ht="18" x14ac:dyDescent="0.55000000000000004">
      <c r="A9" s="5" t="s">
        <v>142</v>
      </c>
    </row>
    <row r="10" spans="1:20" ht="14.25" customHeight="1" x14ac:dyDescent="0.45">
      <c r="A10" s="6" t="s">
        <v>18</v>
      </c>
    </row>
    <row r="11" spans="1:20" x14ac:dyDescent="0.45">
      <c r="A11" s="6" t="s">
        <v>19</v>
      </c>
    </row>
    <row r="12" spans="1:20" x14ac:dyDescent="0.45">
      <c r="A12" s="109" t="s">
        <v>20</v>
      </c>
    </row>
    <row r="13" spans="1:20" x14ac:dyDescent="0.45">
      <c r="A13" s="109" t="s">
        <v>21</v>
      </c>
      <c r="K13" s="110"/>
    </row>
    <row r="14" spans="1:20" x14ac:dyDescent="0.45">
      <c r="A14" s="46" t="s">
        <v>6</v>
      </c>
    </row>
    <row r="15" spans="1:20" x14ac:dyDescent="0.45">
      <c r="A15" s="46"/>
    </row>
    <row r="16" spans="1:20" x14ac:dyDescent="0.45">
      <c r="A16" s="46"/>
    </row>
    <row r="17" spans="1:18" x14ac:dyDescent="0.45">
      <c r="A17" s="46"/>
    </row>
    <row r="18" spans="1:18" x14ac:dyDescent="0.45">
      <c r="A18" s="46"/>
    </row>
    <row r="19" spans="1:18" x14ac:dyDescent="0.45">
      <c r="A19" s="46"/>
    </row>
    <row r="20" spans="1:18" x14ac:dyDescent="0.45">
      <c r="A20" s="46"/>
    </row>
    <row r="21" spans="1:18" x14ac:dyDescent="0.45">
      <c r="A21" s="46"/>
    </row>
    <row r="22" spans="1:18" x14ac:dyDescent="0.45">
      <c r="A22" s="46"/>
    </row>
    <row r="24" spans="1:18" ht="26.1" customHeight="1" x14ac:dyDescent="0.45">
      <c r="A24" s="111" t="s">
        <v>210</v>
      </c>
      <c r="B24" s="112" t="s">
        <v>36</v>
      </c>
      <c r="C24" s="112" t="s">
        <v>216</v>
      </c>
      <c r="D24" s="66">
        <v>45231</v>
      </c>
      <c r="E24" s="66">
        <v>45261</v>
      </c>
      <c r="F24" s="66">
        <v>45292</v>
      </c>
      <c r="G24" s="66">
        <v>45323</v>
      </c>
      <c r="H24" s="66">
        <v>45352</v>
      </c>
      <c r="I24" s="66">
        <v>45383</v>
      </c>
      <c r="J24" s="66">
        <v>45413</v>
      </c>
      <c r="K24" s="66">
        <v>45444</v>
      </c>
      <c r="L24" s="66">
        <v>45474</v>
      </c>
      <c r="M24" s="66">
        <v>45505</v>
      </c>
      <c r="N24" s="66">
        <v>45536</v>
      </c>
      <c r="O24" s="66">
        <v>45566</v>
      </c>
      <c r="P24" s="66">
        <v>45597</v>
      </c>
      <c r="Q24" s="113" t="s">
        <v>37</v>
      </c>
      <c r="R24" s="114" t="s">
        <v>38</v>
      </c>
    </row>
    <row r="25" spans="1:18" x14ac:dyDescent="0.45">
      <c r="A25" s="115" t="s">
        <v>55</v>
      </c>
      <c r="B25" s="116">
        <v>304</v>
      </c>
      <c r="C25" s="116">
        <v>206</v>
      </c>
      <c r="D25" s="53">
        <v>224</v>
      </c>
      <c r="E25" s="53">
        <v>211</v>
      </c>
      <c r="F25" s="53">
        <v>214</v>
      </c>
      <c r="G25" s="53">
        <v>180</v>
      </c>
      <c r="H25" s="53">
        <v>141</v>
      </c>
      <c r="I25" s="53">
        <v>143</v>
      </c>
      <c r="J25" s="53">
        <v>140</v>
      </c>
      <c r="K25" s="53">
        <v>121</v>
      </c>
      <c r="L25" s="53">
        <v>101</v>
      </c>
      <c r="M25" s="53">
        <v>85</v>
      </c>
      <c r="N25" s="53">
        <v>83</v>
      </c>
      <c r="O25" s="53">
        <v>75</v>
      </c>
      <c r="P25" s="53">
        <v>68</v>
      </c>
      <c r="Q25" s="26">
        <v>83</v>
      </c>
      <c r="R25" s="16">
        <v>267</v>
      </c>
    </row>
    <row r="26" spans="1:18" x14ac:dyDescent="0.45">
      <c r="A26" s="117" t="s">
        <v>41</v>
      </c>
      <c r="B26" s="116">
        <v>270</v>
      </c>
      <c r="C26" s="116">
        <v>238</v>
      </c>
      <c r="D26" s="53">
        <v>259.28503787878788</v>
      </c>
      <c r="E26" s="53">
        <v>243.43103448275863</v>
      </c>
      <c r="F26" s="53">
        <v>238.27218225419665</v>
      </c>
      <c r="G26" s="53">
        <v>214.32402707275804</v>
      </c>
      <c r="H26" s="53">
        <v>209</v>
      </c>
      <c r="I26" s="53">
        <v>204</v>
      </c>
      <c r="J26" s="53">
        <v>255</v>
      </c>
      <c r="K26" s="53">
        <v>171</v>
      </c>
      <c r="L26" s="53">
        <v>174</v>
      </c>
      <c r="M26" s="53">
        <v>153</v>
      </c>
      <c r="N26" s="53">
        <v>157</v>
      </c>
      <c r="O26" s="53">
        <v>137</v>
      </c>
      <c r="P26" s="53">
        <v>128</v>
      </c>
      <c r="Q26" s="26">
        <v>149</v>
      </c>
      <c r="R26" s="26">
        <v>238</v>
      </c>
    </row>
    <row r="27" spans="1:18" x14ac:dyDescent="0.45">
      <c r="A27" s="117" t="s">
        <v>42</v>
      </c>
      <c r="B27" s="116">
        <v>332</v>
      </c>
      <c r="C27" s="116">
        <v>206</v>
      </c>
      <c r="D27" s="53">
        <v>221.74425795053003</v>
      </c>
      <c r="E27" s="53">
        <v>207.33041158536585</v>
      </c>
      <c r="F27" s="53">
        <v>216.13924812030075</v>
      </c>
      <c r="G27" s="53">
        <v>178.29698642742122</v>
      </c>
      <c r="H27" s="53">
        <v>133</v>
      </c>
      <c r="I27" s="53">
        <v>140</v>
      </c>
      <c r="J27" s="53">
        <v>263</v>
      </c>
      <c r="K27" s="53">
        <v>119</v>
      </c>
      <c r="L27" s="53">
        <v>92</v>
      </c>
      <c r="M27" s="53">
        <v>77</v>
      </c>
      <c r="N27" s="53">
        <v>79</v>
      </c>
      <c r="O27" s="53">
        <v>67</v>
      </c>
      <c r="P27" s="53">
        <v>60</v>
      </c>
      <c r="Q27" s="26">
        <v>76</v>
      </c>
      <c r="R27" s="26">
        <v>206</v>
      </c>
    </row>
    <row r="28" spans="1:18" x14ac:dyDescent="0.45">
      <c r="A28" s="117" t="s">
        <v>43</v>
      </c>
      <c r="B28" s="116">
        <v>267</v>
      </c>
      <c r="C28" s="116">
        <v>252</v>
      </c>
      <c r="D28" s="53">
        <v>271.2097701149425</v>
      </c>
      <c r="E28" s="53">
        <v>261.20437956204381</v>
      </c>
      <c r="F28" s="53">
        <v>243.88636363636363</v>
      </c>
      <c r="G28" s="53">
        <v>234.4533527696793</v>
      </c>
      <c r="H28" s="53">
        <v>222</v>
      </c>
      <c r="I28" s="53">
        <v>220</v>
      </c>
      <c r="J28" s="53">
        <v>261</v>
      </c>
      <c r="K28" s="53">
        <v>194</v>
      </c>
      <c r="L28" s="53">
        <v>195</v>
      </c>
      <c r="M28" s="53">
        <v>170</v>
      </c>
      <c r="N28" s="53">
        <v>176</v>
      </c>
      <c r="O28" s="53">
        <v>158</v>
      </c>
      <c r="P28" s="53">
        <v>155</v>
      </c>
      <c r="Q28" s="26">
        <v>169</v>
      </c>
      <c r="R28" s="26">
        <v>252</v>
      </c>
    </row>
    <row r="29" spans="1:18" x14ac:dyDescent="0.45">
      <c r="A29" s="115" t="s">
        <v>143</v>
      </c>
      <c r="B29" s="116">
        <v>112</v>
      </c>
      <c r="C29" s="116">
        <v>123</v>
      </c>
      <c r="D29" s="53">
        <v>139</v>
      </c>
      <c r="E29" s="53">
        <v>126</v>
      </c>
      <c r="F29" s="53">
        <v>126</v>
      </c>
      <c r="G29" s="53">
        <v>115</v>
      </c>
      <c r="H29" s="53">
        <v>107</v>
      </c>
      <c r="I29" s="53">
        <v>100</v>
      </c>
      <c r="J29" s="53">
        <v>88</v>
      </c>
      <c r="K29" s="53">
        <v>80</v>
      </c>
      <c r="L29" s="53">
        <v>80</v>
      </c>
      <c r="M29" s="53">
        <v>78</v>
      </c>
      <c r="N29" s="53">
        <v>79</v>
      </c>
      <c r="O29" s="53">
        <v>64</v>
      </c>
      <c r="P29" s="53">
        <v>66</v>
      </c>
      <c r="Q29" s="26">
        <v>73</v>
      </c>
      <c r="R29" s="16">
        <v>126</v>
      </c>
    </row>
    <row r="30" spans="1:18" x14ac:dyDescent="0.45">
      <c r="A30" s="117" t="s">
        <v>48</v>
      </c>
      <c r="B30" s="116">
        <v>120</v>
      </c>
      <c r="C30" s="116">
        <v>92</v>
      </c>
      <c r="D30" s="53">
        <v>112</v>
      </c>
      <c r="E30" s="53">
        <v>100</v>
      </c>
      <c r="F30" s="53">
        <v>93</v>
      </c>
      <c r="G30" s="53">
        <v>82</v>
      </c>
      <c r="H30" s="53">
        <v>67</v>
      </c>
      <c r="I30" s="53">
        <v>61</v>
      </c>
      <c r="J30" s="53">
        <v>53</v>
      </c>
      <c r="K30" s="53">
        <v>49</v>
      </c>
      <c r="L30" s="53">
        <v>49</v>
      </c>
      <c r="M30" s="53">
        <v>45</v>
      </c>
      <c r="N30" s="53">
        <v>45</v>
      </c>
      <c r="O30" s="53">
        <v>48</v>
      </c>
      <c r="P30" s="53">
        <v>47</v>
      </c>
      <c r="Q30" s="26">
        <v>47</v>
      </c>
      <c r="R30" s="26">
        <v>92</v>
      </c>
    </row>
    <row r="31" spans="1:18" x14ac:dyDescent="0.45">
      <c r="A31" s="117" t="s">
        <v>49</v>
      </c>
      <c r="B31" s="116">
        <v>102</v>
      </c>
      <c r="C31" s="116">
        <v>168</v>
      </c>
      <c r="D31" s="53">
        <v>171</v>
      </c>
      <c r="E31" s="53">
        <v>169</v>
      </c>
      <c r="F31" s="53">
        <v>185</v>
      </c>
      <c r="G31" s="53">
        <v>175</v>
      </c>
      <c r="H31" s="53">
        <v>170</v>
      </c>
      <c r="I31" s="53">
        <v>156</v>
      </c>
      <c r="J31" s="53">
        <v>137</v>
      </c>
      <c r="K31" s="53">
        <v>120</v>
      </c>
      <c r="L31" s="53">
        <v>112</v>
      </c>
      <c r="M31" s="53">
        <v>112</v>
      </c>
      <c r="N31" s="53">
        <v>113</v>
      </c>
      <c r="O31" s="53">
        <v>84</v>
      </c>
      <c r="P31" s="53">
        <v>88</v>
      </c>
      <c r="Q31" s="26">
        <v>101</v>
      </c>
      <c r="R31" s="26">
        <v>168</v>
      </c>
    </row>
    <row r="32" spans="1:18" x14ac:dyDescent="0.45">
      <c r="A32" s="115" t="s">
        <v>144</v>
      </c>
      <c r="B32" s="116">
        <v>30</v>
      </c>
      <c r="C32" s="116">
        <v>22</v>
      </c>
      <c r="D32" s="53">
        <v>21</v>
      </c>
      <c r="E32" s="53">
        <v>11</v>
      </c>
      <c r="F32" s="53">
        <v>15</v>
      </c>
      <c r="G32" s="53">
        <v>7</v>
      </c>
      <c r="H32" s="53">
        <v>6</v>
      </c>
      <c r="I32" s="53">
        <v>11</v>
      </c>
      <c r="J32" s="53">
        <v>5</v>
      </c>
      <c r="K32" s="53">
        <v>9</v>
      </c>
      <c r="L32" s="53">
        <v>7</v>
      </c>
      <c r="M32" s="53">
        <v>8</v>
      </c>
      <c r="N32" s="53">
        <v>9</v>
      </c>
      <c r="O32" s="53">
        <v>11</v>
      </c>
      <c r="P32" s="53">
        <v>9</v>
      </c>
      <c r="Q32" s="26">
        <v>9</v>
      </c>
      <c r="R32" s="16">
        <v>38</v>
      </c>
    </row>
    <row r="33" spans="1:51" x14ac:dyDescent="0.45">
      <c r="A33" s="118" t="s">
        <v>209</v>
      </c>
    </row>
    <row r="34" spans="1:51" x14ac:dyDescent="0.45">
      <c r="A34" s="119"/>
    </row>
    <row r="36" spans="1:51" ht="28.5" x14ac:dyDescent="0.45">
      <c r="A36" s="111" t="s">
        <v>211</v>
      </c>
      <c r="B36" s="112" t="s">
        <v>36</v>
      </c>
      <c r="C36" s="112" t="s">
        <v>216</v>
      </c>
      <c r="D36" s="66">
        <v>45231</v>
      </c>
      <c r="E36" s="66">
        <v>45261</v>
      </c>
      <c r="F36" s="66">
        <v>45292</v>
      </c>
      <c r="G36" s="66">
        <v>45323</v>
      </c>
      <c r="H36" s="66">
        <v>45352</v>
      </c>
      <c r="I36" s="66">
        <v>45383</v>
      </c>
      <c r="J36" s="66">
        <v>45413</v>
      </c>
      <c r="K36" s="66">
        <v>45444</v>
      </c>
      <c r="L36" s="66">
        <v>45474</v>
      </c>
      <c r="M36" s="66">
        <v>45505</v>
      </c>
      <c r="N36" s="66">
        <v>45536</v>
      </c>
      <c r="O36" s="66">
        <v>45566</v>
      </c>
      <c r="P36" s="66">
        <v>45597</v>
      </c>
      <c r="Q36" s="113" t="s">
        <v>37</v>
      </c>
      <c r="R36" s="114" t="s">
        <v>38</v>
      </c>
    </row>
    <row r="37" spans="1:51" x14ac:dyDescent="0.45">
      <c r="A37" s="115" t="s">
        <v>55</v>
      </c>
      <c r="B37" s="120">
        <v>128</v>
      </c>
      <c r="C37" s="120">
        <v>175</v>
      </c>
      <c r="D37" s="53">
        <v>143</v>
      </c>
      <c r="E37" s="53">
        <v>150</v>
      </c>
      <c r="F37" s="53">
        <v>188</v>
      </c>
      <c r="G37" s="53">
        <v>191</v>
      </c>
      <c r="H37" s="53">
        <v>195</v>
      </c>
      <c r="I37" s="53">
        <v>213</v>
      </c>
      <c r="J37" s="53">
        <v>225</v>
      </c>
      <c r="K37" s="53">
        <v>235</v>
      </c>
      <c r="L37" s="53">
        <v>238</v>
      </c>
      <c r="M37" s="53">
        <v>233</v>
      </c>
      <c r="N37" s="53">
        <v>238</v>
      </c>
      <c r="O37" s="53">
        <v>248</v>
      </c>
      <c r="P37" s="53">
        <v>243</v>
      </c>
      <c r="Q37" s="26">
        <v>239</v>
      </c>
      <c r="R37" s="16">
        <v>139</v>
      </c>
    </row>
    <row r="38" spans="1:51" x14ac:dyDescent="0.45">
      <c r="A38" s="117" t="s">
        <v>41</v>
      </c>
      <c r="B38" s="120">
        <v>192</v>
      </c>
      <c r="C38" s="120">
        <v>243</v>
      </c>
      <c r="D38" s="53">
        <v>213.18939393939394</v>
      </c>
      <c r="E38" s="53">
        <v>208.97021943573668</v>
      </c>
      <c r="F38" s="53">
        <v>242.13189448441247</v>
      </c>
      <c r="G38" s="53">
        <v>243.89593908629442</v>
      </c>
      <c r="H38" s="53">
        <v>259</v>
      </c>
      <c r="I38" s="53">
        <v>279</v>
      </c>
      <c r="J38" s="53">
        <v>217</v>
      </c>
      <c r="K38" s="53">
        <v>301</v>
      </c>
      <c r="L38" s="53">
        <v>314</v>
      </c>
      <c r="M38" s="53">
        <v>322</v>
      </c>
      <c r="N38" s="53">
        <v>325</v>
      </c>
      <c r="O38" s="53">
        <v>330</v>
      </c>
      <c r="P38" s="53">
        <v>346</v>
      </c>
      <c r="Q38" s="26">
        <v>328</v>
      </c>
      <c r="R38" s="26">
        <v>243</v>
      </c>
    </row>
    <row r="39" spans="1:51" x14ac:dyDescent="0.45">
      <c r="A39" s="117" t="s">
        <v>42</v>
      </c>
      <c r="B39" s="120">
        <v>113</v>
      </c>
      <c r="C39" s="120">
        <v>162</v>
      </c>
      <c r="D39" s="53">
        <v>130.21439611393242</v>
      </c>
      <c r="E39" s="53">
        <v>138.08193597560975</v>
      </c>
      <c r="F39" s="53">
        <v>178.85744360902257</v>
      </c>
      <c r="G39" s="53">
        <v>182.79047838086476</v>
      </c>
      <c r="H39" s="53">
        <v>184</v>
      </c>
      <c r="I39" s="53">
        <v>201</v>
      </c>
      <c r="J39" s="53">
        <v>139</v>
      </c>
      <c r="K39" s="53">
        <v>222</v>
      </c>
      <c r="L39" s="53">
        <v>225</v>
      </c>
      <c r="M39" s="53">
        <v>221</v>
      </c>
      <c r="N39" s="53">
        <v>227</v>
      </c>
      <c r="O39" s="53">
        <v>232</v>
      </c>
      <c r="P39" s="53">
        <v>224</v>
      </c>
      <c r="Q39" s="26">
        <v>225</v>
      </c>
      <c r="R39" s="26">
        <v>162</v>
      </c>
    </row>
    <row r="40" spans="1:51" x14ac:dyDescent="0.45">
      <c r="A40" s="117" t="s">
        <v>43</v>
      </c>
      <c r="B40" s="120">
        <v>215</v>
      </c>
      <c r="C40" s="120">
        <v>269</v>
      </c>
      <c r="D40" s="53">
        <v>244.27155172413794</v>
      </c>
      <c r="E40" s="53">
        <v>230.97566909975669</v>
      </c>
      <c r="F40" s="53">
        <v>248.69507575757575</v>
      </c>
      <c r="G40" s="53">
        <v>267.32653061224488</v>
      </c>
      <c r="H40" s="53">
        <v>290</v>
      </c>
      <c r="I40" s="53">
        <v>311</v>
      </c>
      <c r="J40" s="53">
        <v>242</v>
      </c>
      <c r="K40" s="53">
        <v>328</v>
      </c>
      <c r="L40" s="53">
        <v>335</v>
      </c>
      <c r="M40" s="53">
        <v>345</v>
      </c>
      <c r="N40" s="53">
        <v>349</v>
      </c>
      <c r="O40" s="53">
        <v>357</v>
      </c>
      <c r="P40" s="53">
        <v>377</v>
      </c>
      <c r="Q40" s="26">
        <v>354</v>
      </c>
      <c r="R40" s="26">
        <v>269</v>
      </c>
    </row>
    <row r="41" spans="1:51" x14ac:dyDescent="0.45">
      <c r="A41" s="115" t="s">
        <v>143</v>
      </c>
      <c r="B41" s="120">
        <v>135</v>
      </c>
      <c r="C41" s="120">
        <v>133</v>
      </c>
      <c r="D41" s="53">
        <v>118</v>
      </c>
      <c r="E41" s="53">
        <v>135</v>
      </c>
      <c r="F41" s="53">
        <v>145</v>
      </c>
      <c r="G41" s="53">
        <v>135</v>
      </c>
      <c r="H41" s="53">
        <v>133</v>
      </c>
      <c r="I41" s="53">
        <v>140</v>
      </c>
      <c r="J41" s="53">
        <v>153</v>
      </c>
      <c r="K41" s="53">
        <v>167</v>
      </c>
      <c r="L41" s="53">
        <v>180</v>
      </c>
      <c r="M41" s="53">
        <v>191</v>
      </c>
      <c r="N41" s="53">
        <v>210</v>
      </c>
      <c r="O41" s="53">
        <v>195</v>
      </c>
      <c r="P41" s="53">
        <v>204</v>
      </c>
      <c r="Q41" s="26">
        <v>196</v>
      </c>
      <c r="R41" s="16">
        <v>116</v>
      </c>
    </row>
    <row r="42" spans="1:51" x14ac:dyDescent="0.45">
      <c r="A42" s="117" t="s">
        <v>48</v>
      </c>
      <c r="B42" s="120">
        <v>129</v>
      </c>
      <c r="C42" s="120">
        <v>131</v>
      </c>
      <c r="D42" s="53">
        <v>133</v>
      </c>
      <c r="E42" s="53">
        <v>130</v>
      </c>
      <c r="F42" s="53">
        <v>132</v>
      </c>
      <c r="G42" s="53">
        <v>127</v>
      </c>
      <c r="H42" s="53">
        <v>126</v>
      </c>
      <c r="I42" s="53">
        <v>137</v>
      </c>
      <c r="J42" s="53">
        <v>145</v>
      </c>
      <c r="K42" s="53">
        <v>154</v>
      </c>
      <c r="L42" s="53">
        <v>175</v>
      </c>
      <c r="M42" s="53">
        <v>171</v>
      </c>
      <c r="N42" s="53">
        <v>185</v>
      </c>
      <c r="O42" s="53">
        <v>181</v>
      </c>
      <c r="P42" s="53">
        <v>182</v>
      </c>
      <c r="Q42" s="26">
        <v>179</v>
      </c>
      <c r="R42" s="26">
        <v>131</v>
      </c>
    </row>
    <row r="43" spans="1:51" x14ac:dyDescent="0.45">
      <c r="A43" s="117" t="s">
        <v>49</v>
      </c>
      <c r="B43" s="120">
        <v>143</v>
      </c>
      <c r="C43" s="120">
        <v>137</v>
      </c>
      <c r="D43" s="53">
        <v>101</v>
      </c>
      <c r="E43" s="53">
        <v>144</v>
      </c>
      <c r="F43" s="53">
        <v>169</v>
      </c>
      <c r="G43" s="53">
        <v>149</v>
      </c>
      <c r="H43" s="53">
        <v>146</v>
      </c>
      <c r="I43" s="53">
        <v>144</v>
      </c>
      <c r="J43" s="53">
        <v>163</v>
      </c>
      <c r="K43" s="53">
        <v>184</v>
      </c>
      <c r="L43" s="53">
        <v>185</v>
      </c>
      <c r="M43" s="53">
        <v>213</v>
      </c>
      <c r="N43" s="53">
        <v>235</v>
      </c>
      <c r="O43" s="53">
        <v>212</v>
      </c>
      <c r="P43" s="53">
        <v>231</v>
      </c>
      <c r="Q43" s="26">
        <v>215</v>
      </c>
      <c r="R43" s="26">
        <v>137</v>
      </c>
    </row>
    <row r="44" spans="1:51" x14ac:dyDescent="0.45">
      <c r="A44" s="115" t="s">
        <v>144</v>
      </c>
      <c r="B44" s="120">
        <v>64</v>
      </c>
      <c r="C44" s="120">
        <v>60</v>
      </c>
      <c r="D44" s="53">
        <v>57</v>
      </c>
      <c r="E44" s="53">
        <v>52</v>
      </c>
      <c r="F44" s="53">
        <v>69</v>
      </c>
      <c r="G44" s="53">
        <v>58</v>
      </c>
      <c r="H44" s="53">
        <v>58</v>
      </c>
      <c r="I44" s="53">
        <v>63</v>
      </c>
      <c r="J44" s="53">
        <v>66</v>
      </c>
      <c r="K44" s="53">
        <v>62</v>
      </c>
      <c r="L44" s="53">
        <v>64</v>
      </c>
      <c r="M44" s="53">
        <v>63</v>
      </c>
      <c r="N44" s="53">
        <v>60</v>
      </c>
      <c r="O44" s="53">
        <v>63</v>
      </c>
      <c r="P44" s="53">
        <v>75</v>
      </c>
      <c r="Q44" s="26">
        <v>65</v>
      </c>
      <c r="R44" s="16">
        <v>59</v>
      </c>
    </row>
    <row r="46" spans="1:51" ht="14.65" customHeight="1" x14ac:dyDescent="0.45"/>
    <row r="47" spans="1:51" ht="39.75" customHeight="1" x14ac:dyDescent="0.45">
      <c r="A47" s="121" t="s">
        <v>212</v>
      </c>
      <c r="B47" s="122" t="s">
        <v>145</v>
      </c>
      <c r="C47" s="112" t="s">
        <v>35</v>
      </c>
      <c r="D47" s="112" t="s">
        <v>36</v>
      </c>
      <c r="E47" s="112" t="s">
        <v>216</v>
      </c>
      <c r="F47" s="66">
        <v>45231</v>
      </c>
      <c r="G47" s="66">
        <v>45261</v>
      </c>
      <c r="H47" s="66">
        <v>45292</v>
      </c>
      <c r="I47" s="66">
        <v>45323</v>
      </c>
      <c r="J47" s="66">
        <v>45352</v>
      </c>
      <c r="K47" s="66">
        <v>45383</v>
      </c>
      <c r="L47" s="66">
        <v>45413</v>
      </c>
      <c r="M47" s="66">
        <v>45444</v>
      </c>
      <c r="N47" s="66">
        <v>45474</v>
      </c>
      <c r="O47" s="66">
        <v>45505</v>
      </c>
      <c r="P47" s="66">
        <v>45536</v>
      </c>
      <c r="Q47" s="66">
        <v>45566</v>
      </c>
      <c r="R47" s="66">
        <v>45597</v>
      </c>
      <c r="S47" s="113" t="s">
        <v>37</v>
      </c>
      <c r="T47" s="113" t="s">
        <v>38</v>
      </c>
      <c r="U47" s="114" t="s">
        <v>135</v>
      </c>
    </row>
    <row r="48" spans="1:51" s="2" customFormat="1" ht="14.65" customHeight="1" x14ac:dyDescent="0.45">
      <c r="A48" s="50" t="s">
        <v>41</v>
      </c>
      <c r="B48" s="123">
        <v>100</v>
      </c>
      <c r="C48" s="123">
        <v>336</v>
      </c>
      <c r="D48" s="123">
        <v>460</v>
      </c>
      <c r="E48" s="123">
        <v>480</v>
      </c>
      <c r="F48" s="124">
        <v>472</v>
      </c>
      <c r="G48" s="125">
        <v>452</v>
      </c>
      <c r="H48" s="124">
        <v>430</v>
      </c>
      <c r="I48" s="124">
        <v>468</v>
      </c>
      <c r="J48" s="124">
        <v>468</v>
      </c>
      <c r="K48" s="124">
        <v>469</v>
      </c>
      <c r="L48" s="124">
        <v>472</v>
      </c>
      <c r="M48" s="124">
        <v>472</v>
      </c>
      <c r="N48" s="124">
        <v>488</v>
      </c>
      <c r="O48" s="124">
        <v>475</v>
      </c>
      <c r="P48" s="124">
        <v>483</v>
      </c>
      <c r="Q48" s="124">
        <v>467</v>
      </c>
      <c r="R48" s="124">
        <v>474</v>
      </c>
      <c r="S48" s="126">
        <v>477</v>
      </c>
      <c r="T48" s="26">
        <v>484</v>
      </c>
      <c r="U48" s="80">
        <f>IF(T48&gt;0,(S48-T48)/T48,"")</f>
        <v>-1.4462809917355372E-2</v>
      </c>
      <c r="V48" s="4"/>
      <c r="W48" s="72"/>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row>
    <row r="49" spans="1:51" s="2" customFormat="1" ht="14.65" customHeight="1" x14ac:dyDescent="0.45">
      <c r="A49" s="50" t="s">
        <v>42</v>
      </c>
      <c r="B49" s="123">
        <v>90</v>
      </c>
      <c r="C49" s="123">
        <v>302</v>
      </c>
      <c r="D49" s="123">
        <v>441</v>
      </c>
      <c r="E49" s="123">
        <v>368</v>
      </c>
      <c r="F49" s="124">
        <v>352</v>
      </c>
      <c r="G49" s="125">
        <v>345</v>
      </c>
      <c r="H49" s="124">
        <v>387</v>
      </c>
      <c r="I49" s="124">
        <v>414</v>
      </c>
      <c r="J49" s="124">
        <v>408</v>
      </c>
      <c r="K49" s="124">
        <v>340</v>
      </c>
      <c r="L49" s="124">
        <v>400</v>
      </c>
      <c r="M49" s="124">
        <v>340</v>
      </c>
      <c r="N49" s="124">
        <v>316</v>
      </c>
      <c r="O49" s="124">
        <v>296</v>
      </c>
      <c r="P49" s="124">
        <v>307</v>
      </c>
      <c r="Q49" s="124">
        <v>298</v>
      </c>
      <c r="R49" s="124">
        <v>283</v>
      </c>
      <c r="S49" s="126">
        <v>300</v>
      </c>
      <c r="T49" s="26">
        <v>397</v>
      </c>
      <c r="U49" s="80">
        <f t="shared" ref="U49:U56" si="0">IF(T49&gt;0,(S49-T49)/T49,"")</f>
        <v>-0.24433249370277077</v>
      </c>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row>
    <row r="50" spans="1:51" s="2" customFormat="1" ht="14.65" customHeight="1" x14ac:dyDescent="0.45">
      <c r="A50" s="50" t="s">
        <v>43</v>
      </c>
      <c r="B50" s="123">
        <v>100</v>
      </c>
      <c r="C50" s="123">
        <v>357</v>
      </c>
      <c r="D50" s="123">
        <v>480</v>
      </c>
      <c r="E50" s="123">
        <v>520</v>
      </c>
      <c r="F50" s="125">
        <v>517</v>
      </c>
      <c r="G50" s="127">
        <v>492</v>
      </c>
      <c r="H50" s="124">
        <v>452</v>
      </c>
      <c r="I50" s="124">
        <v>495</v>
      </c>
      <c r="J50" s="124">
        <v>496</v>
      </c>
      <c r="K50" s="124">
        <v>530</v>
      </c>
      <c r="L50" s="124">
        <v>503</v>
      </c>
      <c r="M50" s="124">
        <v>522</v>
      </c>
      <c r="N50" s="125">
        <v>530</v>
      </c>
      <c r="O50" s="125">
        <v>515</v>
      </c>
      <c r="P50" s="125">
        <v>524</v>
      </c>
      <c r="Q50" s="125">
        <v>515</v>
      </c>
      <c r="R50" s="125">
        <v>532</v>
      </c>
      <c r="S50" s="126">
        <v>523</v>
      </c>
      <c r="T50" s="26">
        <v>520</v>
      </c>
      <c r="U50" s="80">
        <f t="shared" si="0"/>
        <v>5.7692307692307696E-3</v>
      </c>
      <c r="V50" s="12"/>
      <c r="W50" s="12"/>
      <c r="X50" s="12"/>
      <c r="Y50" s="12"/>
      <c r="Z50" s="12"/>
      <c r="AA50" s="12"/>
      <c r="AB50" s="12"/>
      <c r="AC50" s="12"/>
      <c r="AD50" s="12"/>
      <c r="AE50" s="12"/>
      <c r="AF50" s="12"/>
      <c r="AG50" s="12"/>
      <c r="AH50" s="12"/>
      <c r="AI50" s="12"/>
      <c r="AJ50" s="12"/>
      <c r="AK50" s="12"/>
      <c r="AL50" s="12"/>
      <c r="AM50" s="12"/>
      <c r="AN50" s="12"/>
      <c r="AO50" s="12"/>
    </row>
    <row r="51" spans="1:51" s="2" customFormat="1" ht="14.65" customHeight="1" x14ac:dyDescent="0.45">
      <c r="A51" s="50" t="s">
        <v>46</v>
      </c>
      <c r="B51" s="123">
        <v>100</v>
      </c>
      <c r="C51" s="123">
        <v>151</v>
      </c>
      <c r="D51" s="123">
        <v>162</v>
      </c>
      <c r="E51" s="123">
        <v>182</v>
      </c>
      <c r="F51" s="127">
        <v>185</v>
      </c>
      <c r="G51" s="127">
        <v>146</v>
      </c>
      <c r="H51" s="127">
        <v>197</v>
      </c>
      <c r="I51" s="127">
        <v>171</v>
      </c>
      <c r="J51" s="127">
        <v>178</v>
      </c>
      <c r="K51" s="127">
        <v>153</v>
      </c>
      <c r="L51" s="127">
        <v>183</v>
      </c>
      <c r="M51" s="127">
        <v>175</v>
      </c>
      <c r="N51" s="127">
        <v>160</v>
      </c>
      <c r="O51" s="127">
        <v>148</v>
      </c>
      <c r="P51" s="127">
        <v>152</v>
      </c>
      <c r="Q51" s="127">
        <v>139</v>
      </c>
      <c r="R51" s="127">
        <v>185</v>
      </c>
      <c r="S51" s="126">
        <v>158</v>
      </c>
      <c r="T51" s="16">
        <v>196</v>
      </c>
      <c r="U51" s="80">
        <f t="shared" si="0"/>
        <v>-0.19387755102040816</v>
      </c>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row>
    <row r="52" spans="1:51" s="2" customFormat="1" ht="14.65" customHeight="1" x14ac:dyDescent="0.45">
      <c r="A52" s="50" t="s">
        <v>48</v>
      </c>
      <c r="B52" s="123">
        <v>90</v>
      </c>
      <c r="C52" s="123">
        <v>221</v>
      </c>
      <c r="D52" s="123">
        <v>262</v>
      </c>
      <c r="E52" s="123">
        <v>222</v>
      </c>
      <c r="F52" s="128">
        <v>244.08989460632361</v>
      </c>
      <c r="G52" s="128">
        <v>229.54800339847068</v>
      </c>
      <c r="H52" s="124">
        <v>224</v>
      </c>
      <c r="I52" s="124">
        <v>208</v>
      </c>
      <c r="J52" s="124">
        <v>193</v>
      </c>
      <c r="K52" s="124">
        <v>197</v>
      </c>
      <c r="L52" s="124">
        <v>197</v>
      </c>
      <c r="M52" s="124">
        <v>203</v>
      </c>
      <c r="N52" s="128">
        <v>223</v>
      </c>
      <c r="O52" s="128">
        <v>215</v>
      </c>
      <c r="P52" s="128">
        <v>229</v>
      </c>
      <c r="Q52" s="128">
        <v>228</v>
      </c>
      <c r="R52" s="128">
        <v>227</v>
      </c>
      <c r="S52" s="90">
        <v>225</v>
      </c>
      <c r="T52" s="26">
        <v>247</v>
      </c>
      <c r="U52" s="80">
        <f t="shared" si="0"/>
        <v>-8.9068825910931168E-2</v>
      </c>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row>
    <row r="53" spans="1:51" ht="14.65" customHeight="1" x14ac:dyDescent="0.45">
      <c r="A53" s="50" t="s">
        <v>49</v>
      </c>
      <c r="B53" s="123">
        <v>100</v>
      </c>
      <c r="C53" s="123">
        <v>196</v>
      </c>
      <c r="D53" s="123">
        <v>259</v>
      </c>
      <c r="E53" s="123">
        <v>305</v>
      </c>
      <c r="F53" s="128">
        <v>271.91697013838308</v>
      </c>
      <c r="G53" s="128">
        <v>312.23895027624309</v>
      </c>
      <c r="H53" s="124">
        <v>353</v>
      </c>
      <c r="I53" s="124">
        <v>324</v>
      </c>
      <c r="J53" s="124">
        <v>316</v>
      </c>
      <c r="K53" s="124">
        <v>299</v>
      </c>
      <c r="L53" s="124">
        <v>300</v>
      </c>
      <c r="M53" s="124">
        <v>305</v>
      </c>
      <c r="N53" s="128">
        <v>297</v>
      </c>
      <c r="O53" s="128">
        <v>324</v>
      </c>
      <c r="P53" s="128">
        <v>347</v>
      </c>
      <c r="Q53" s="128">
        <v>296</v>
      </c>
      <c r="R53" s="128">
        <v>319</v>
      </c>
      <c r="S53" s="90">
        <v>316</v>
      </c>
      <c r="T53" s="26">
        <v>293</v>
      </c>
      <c r="U53" s="80">
        <f t="shared" si="0"/>
        <v>7.8498293515358364E-2</v>
      </c>
    </row>
    <row r="54" spans="1:51" ht="14.65" customHeight="1" x14ac:dyDescent="0.45">
      <c r="A54" s="50" t="s">
        <v>146</v>
      </c>
      <c r="B54" s="123">
        <v>50</v>
      </c>
      <c r="C54" s="123">
        <v>65</v>
      </c>
      <c r="D54" s="123">
        <v>99</v>
      </c>
      <c r="E54" s="123">
        <v>80</v>
      </c>
      <c r="F54" s="128">
        <v>77.113879003558722</v>
      </c>
      <c r="G54" s="128">
        <v>65</v>
      </c>
      <c r="H54" s="124">
        <v>84</v>
      </c>
      <c r="I54" s="124">
        <v>60</v>
      </c>
      <c r="J54" s="124">
        <v>83</v>
      </c>
      <c r="K54" s="124">
        <v>67</v>
      </c>
      <c r="L54" s="124">
        <v>69</v>
      </c>
      <c r="M54" s="124">
        <v>72</v>
      </c>
      <c r="N54" s="127">
        <v>69</v>
      </c>
      <c r="O54" s="127">
        <v>68</v>
      </c>
      <c r="P54" s="127">
        <v>69</v>
      </c>
      <c r="Q54" s="127">
        <v>71</v>
      </c>
      <c r="R54" s="127">
        <v>83</v>
      </c>
      <c r="S54" s="90">
        <v>72</v>
      </c>
      <c r="T54" s="126">
        <v>96</v>
      </c>
      <c r="U54" s="80">
        <f t="shared" si="0"/>
        <v>-0.25</v>
      </c>
    </row>
    <row r="55" spans="1:51" x14ac:dyDescent="0.45">
      <c r="A55" s="50" t="s">
        <v>147</v>
      </c>
      <c r="B55" s="123">
        <v>50</v>
      </c>
      <c r="C55" s="123">
        <v>72</v>
      </c>
      <c r="D55" s="123">
        <v>100</v>
      </c>
      <c r="E55" s="123">
        <v>87</v>
      </c>
      <c r="F55" s="128">
        <v>82.109090909090909</v>
      </c>
      <c r="G55" s="128">
        <v>54</v>
      </c>
      <c r="H55" s="124">
        <v>79</v>
      </c>
      <c r="I55" s="124">
        <v>96</v>
      </c>
      <c r="J55" s="124">
        <v>87</v>
      </c>
      <c r="K55" s="124">
        <v>89</v>
      </c>
      <c r="L55" s="124">
        <v>79</v>
      </c>
      <c r="M55" s="124">
        <v>66</v>
      </c>
      <c r="N55" s="127">
        <v>76</v>
      </c>
      <c r="O55" s="127">
        <v>77</v>
      </c>
      <c r="P55" s="127">
        <v>67</v>
      </c>
      <c r="Q55" s="127">
        <v>88</v>
      </c>
      <c r="R55" s="127">
        <v>86</v>
      </c>
      <c r="S55" s="90">
        <v>79</v>
      </c>
      <c r="T55" s="126">
        <v>100</v>
      </c>
      <c r="U55" s="80">
        <f t="shared" si="0"/>
        <v>-0.21</v>
      </c>
    </row>
    <row r="56" spans="1:51" x14ac:dyDescent="0.45">
      <c r="A56" s="50" t="s">
        <v>52</v>
      </c>
      <c r="B56" s="123">
        <v>30</v>
      </c>
      <c r="C56" s="123">
        <v>77</v>
      </c>
      <c r="D56" s="123">
        <v>88</v>
      </c>
      <c r="E56" s="123">
        <v>112</v>
      </c>
      <c r="F56" s="128">
        <v>114</v>
      </c>
      <c r="G56" s="128">
        <v>89</v>
      </c>
      <c r="H56" s="124">
        <v>92</v>
      </c>
      <c r="I56" s="124">
        <v>130</v>
      </c>
      <c r="J56" s="124">
        <v>117</v>
      </c>
      <c r="K56" s="124">
        <v>130</v>
      </c>
      <c r="L56" s="124">
        <v>88</v>
      </c>
      <c r="M56" s="124">
        <v>113</v>
      </c>
      <c r="N56" s="128">
        <v>106</v>
      </c>
      <c r="O56" s="128">
        <v>98</v>
      </c>
      <c r="P56" s="128">
        <v>102</v>
      </c>
      <c r="Q56" s="128">
        <v>100</v>
      </c>
      <c r="R56" s="128">
        <v>103</v>
      </c>
      <c r="S56" s="90">
        <v>102</v>
      </c>
      <c r="T56" s="126">
        <v>114</v>
      </c>
      <c r="U56" s="80">
        <f t="shared" si="0"/>
        <v>-0.10526315789473684</v>
      </c>
    </row>
    <row r="57" spans="1:51" x14ac:dyDescent="0.45">
      <c r="A57" s="27" t="s">
        <v>197</v>
      </c>
      <c r="B57" s="2"/>
      <c r="C57" s="2"/>
      <c r="D57" s="2"/>
      <c r="E57" s="2"/>
      <c r="F57" s="2"/>
      <c r="G57" s="2"/>
      <c r="H57" s="2"/>
      <c r="I57" s="2"/>
      <c r="J57" s="2"/>
      <c r="K57" s="2"/>
      <c r="L57" s="2"/>
    </row>
    <row r="58" spans="1:51" x14ac:dyDescent="0.45">
      <c r="A58" s="27"/>
      <c r="B58" s="2"/>
      <c r="C58" s="2"/>
      <c r="D58" s="2"/>
      <c r="E58" s="2"/>
      <c r="F58" s="2"/>
      <c r="G58" s="2"/>
      <c r="H58" s="2"/>
      <c r="I58" s="2"/>
      <c r="J58" s="2"/>
      <c r="K58" s="2"/>
      <c r="L58" s="2"/>
    </row>
    <row r="60" spans="1:51" ht="28.5" x14ac:dyDescent="0.45">
      <c r="A60" s="129" t="s">
        <v>213</v>
      </c>
      <c r="B60" s="66">
        <v>45231</v>
      </c>
      <c r="C60" s="66">
        <v>45261</v>
      </c>
      <c r="D60" s="66">
        <v>45292</v>
      </c>
      <c r="E60" s="66">
        <v>45323</v>
      </c>
      <c r="F60" s="66">
        <v>45352</v>
      </c>
      <c r="G60" s="66">
        <v>45383</v>
      </c>
      <c r="H60" s="66">
        <v>45413</v>
      </c>
      <c r="I60" s="66">
        <v>45444</v>
      </c>
      <c r="J60" s="66">
        <v>45474</v>
      </c>
      <c r="K60" s="66">
        <v>45505</v>
      </c>
      <c r="L60" s="66">
        <v>45536</v>
      </c>
      <c r="M60" s="66">
        <v>45566</v>
      </c>
      <c r="N60" s="66">
        <v>45597</v>
      </c>
      <c r="O60" s="130" t="s">
        <v>37</v>
      </c>
      <c r="P60" s="131" t="s">
        <v>38</v>
      </c>
    </row>
    <row r="61" spans="1:51" x14ac:dyDescent="0.45">
      <c r="A61" s="52" t="s">
        <v>41</v>
      </c>
      <c r="B61" s="53">
        <v>535</v>
      </c>
      <c r="C61" s="53">
        <v>514</v>
      </c>
      <c r="D61" s="53">
        <v>478</v>
      </c>
      <c r="E61" s="53">
        <v>480</v>
      </c>
      <c r="F61" s="53">
        <v>483</v>
      </c>
      <c r="G61" s="53">
        <v>546</v>
      </c>
      <c r="H61" s="53">
        <v>581</v>
      </c>
      <c r="I61" s="53">
        <v>546</v>
      </c>
      <c r="J61" s="53">
        <v>551</v>
      </c>
      <c r="K61" s="53">
        <v>550</v>
      </c>
      <c r="L61" s="53">
        <v>560</v>
      </c>
      <c r="M61" s="53">
        <v>572</v>
      </c>
      <c r="N61" s="53">
        <v>568</v>
      </c>
      <c r="O61" s="26">
        <v>560</v>
      </c>
      <c r="P61" s="26">
        <v>542</v>
      </c>
    </row>
    <row r="62" spans="1:51" x14ac:dyDescent="0.45">
      <c r="A62" s="52" t="s">
        <v>42</v>
      </c>
      <c r="B62" s="53">
        <v>408</v>
      </c>
      <c r="C62" s="53">
        <v>403</v>
      </c>
      <c r="D62" s="53">
        <v>423</v>
      </c>
      <c r="E62" s="53">
        <v>424</v>
      </c>
      <c r="F62" s="53">
        <v>422</v>
      </c>
      <c r="G62" s="53">
        <v>409</v>
      </c>
      <c r="H62" s="53">
        <v>447</v>
      </c>
      <c r="I62" s="53">
        <v>437</v>
      </c>
      <c r="J62" s="53">
        <v>388</v>
      </c>
      <c r="K62" s="53">
        <v>374</v>
      </c>
      <c r="L62" s="53">
        <v>387</v>
      </c>
      <c r="M62" s="53">
        <v>377</v>
      </c>
      <c r="N62" s="53">
        <v>365</v>
      </c>
      <c r="O62" s="26">
        <v>378</v>
      </c>
      <c r="P62" s="26">
        <v>448</v>
      </c>
    </row>
    <row r="63" spans="1:51" x14ac:dyDescent="0.45">
      <c r="A63" s="52" t="s">
        <v>148</v>
      </c>
      <c r="B63" s="53">
        <v>569</v>
      </c>
      <c r="C63" s="53">
        <v>543</v>
      </c>
      <c r="D63" s="53">
        <v>505</v>
      </c>
      <c r="E63" s="53">
        <v>508</v>
      </c>
      <c r="F63" s="53">
        <v>511</v>
      </c>
      <c r="G63" s="53">
        <v>606</v>
      </c>
      <c r="H63" s="53">
        <v>645</v>
      </c>
      <c r="I63" s="53">
        <v>605</v>
      </c>
      <c r="J63" s="53">
        <v>592</v>
      </c>
      <c r="K63" s="53">
        <v>589</v>
      </c>
      <c r="L63" s="53">
        <v>612</v>
      </c>
      <c r="M63" s="53">
        <v>608</v>
      </c>
      <c r="N63" s="53">
        <v>625</v>
      </c>
      <c r="O63" s="26">
        <v>608</v>
      </c>
      <c r="P63" s="26">
        <v>572</v>
      </c>
    </row>
    <row r="64" spans="1:51" x14ac:dyDescent="0.45">
      <c r="A64" s="27"/>
    </row>
    <row r="66" spans="1:23" ht="18" x14ac:dyDescent="0.55000000000000004">
      <c r="A66" s="132" t="s">
        <v>218</v>
      </c>
      <c r="B66" s="189"/>
      <c r="C66" s="189"/>
      <c r="D66" s="189"/>
      <c r="E66" s="189"/>
      <c r="F66" s="92"/>
      <c r="G66" s="92"/>
      <c r="H66" s="92"/>
      <c r="I66" s="92"/>
      <c r="J66" s="92"/>
      <c r="K66" s="92"/>
      <c r="L66" s="92"/>
      <c r="M66" s="92"/>
      <c r="N66" s="92"/>
      <c r="O66" s="92"/>
      <c r="P66" s="92"/>
      <c r="Q66" s="92"/>
      <c r="R66" s="92"/>
      <c r="S66" s="92"/>
      <c r="T66" s="92"/>
      <c r="U66" s="92"/>
      <c r="V66" s="92"/>
      <c r="W66" s="92"/>
    </row>
    <row r="67" spans="1:23" ht="15.75" x14ac:dyDescent="0.45">
      <c r="A67" s="111" t="s">
        <v>210</v>
      </c>
      <c r="B67" s="66">
        <v>45292</v>
      </c>
      <c r="C67" s="66">
        <v>45323</v>
      </c>
      <c r="D67" s="66">
        <v>45352</v>
      </c>
      <c r="E67" s="66">
        <v>45383</v>
      </c>
      <c r="F67" s="66">
        <v>45413</v>
      </c>
      <c r="G67" s="66">
        <v>45444</v>
      </c>
      <c r="H67" s="66">
        <v>45474</v>
      </c>
      <c r="I67" s="133">
        <v>45505</v>
      </c>
      <c r="J67" s="133">
        <v>45536</v>
      </c>
      <c r="K67" s="133">
        <v>45566</v>
      </c>
      <c r="L67" s="133">
        <v>45597</v>
      </c>
      <c r="M67" s="134"/>
      <c r="N67" s="134"/>
      <c r="O67" s="134"/>
      <c r="P67" s="135"/>
      <c r="Q67" s="92"/>
      <c r="R67" s="92"/>
      <c r="S67" s="92"/>
      <c r="T67" s="92"/>
      <c r="U67" s="92"/>
      <c r="V67" s="92"/>
    </row>
    <row r="68" spans="1:23" x14ac:dyDescent="0.45">
      <c r="A68" s="117" t="s">
        <v>41</v>
      </c>
      <c r="B68" s="53">
        <v>4</v>
      </c>
      <c r="C68" s="53">
        <v>8</v>
      </c>
      <c r="D68" s="53">
        <v>8</v>
      </c>
      <c r="E68" s="53">
        <v>9</v>
      </c>
      <c r="F68" s="53">
        <v>9</v>
      </c>
      <c r="G68" s="53">
        <v>8</v>
      </c>
      <c r="H68" s="53">
        <v>8</v>
      </c>
      <c r="I68" s="53">
        <v>8</v>
      </c>
      <c r="J68" s="53">
        <v>9</v>
      </c>
      <c r="K68" s="53">
        <v>9</v>
      </c>
      <c r="L68" s="53">
        <v>9</v>
      </c>
      <c r="M68" s="136"/>
      <c r="N68" s="136"/>
      <c r="O68" s="136"/>
      <c r="P68" s="137"/>
      <c r="Q68" s="92"/>
      <c r="R68" s="92"/>
      <c r="S68" s="92"/>
      <c r="T68" s="92"/>
      <c r="U68" s="92"/>
      <c r="V68" s="92"/>
    </row>
    <row r="69" spans="1:23" x14ac:dyDescent="0.45">
      <c r="A69" s="117" t="s">
        <v>42</v>
      </c>
      <c r="B69" s="53">
        <v>4</v>
      </c>
      <c r="C69" s="53">
        <v>4</v>
      </c>
      <c r="D69" s="53">
        <v>5</v>
      </c>
      <c r="E69" s="53">
        <v>6</v>
      </c>
      <c r="F69" s="53">
        <v>5</v>
      </c>
      <c r="G69" s="53">
        <v>7</v>
      </c>
      <c r="H69" s="53">
        <v>7</v>
      </c>
      <c r="I69" s="53">
        <v>7</v>
      </c>
      <c r="J69" s="53">
        <v>7</v>
      </c>
      <c r="K69" s="53">
        <v>7</v>
      </c>
      <c r="L69" s="53">
        <v>8</v>
      </c>
      <c r="M69" s="136"/>
      <c r="N69" s="136"/>
      <c r="O69" s="136"/>
      <c r="P69" s="137"/>
      <c r="Q69" s="92"/>
      <c r="R69" s="92"/>
      <c r="S69" s="92"/>
      <c r="T69" s="92"/>
      <c r="U69" s="92"/>
      <c r="V69" s="92"/>
    </row>
    <row r="70" spans="1:23" x14ac:dyDescent="0.45">
      <c r="A70" s="117" t="s">
        <v>43</v>
      </c>
      <c r="B70" s="53">
        <v>4</v>
      </c>
      <c r="C70" s="53">
        <v>6</v>
      </c>
      <c r="D70" s="53">
        <v>9</v>
      </c>
      <c r="E70" s="53">
        <v>9</v>
      </c>
      <c r="F70" s="53">
        <v>8</v>
      </c>
      <c r="G70" s="53">
        <v>8</v>
      </c>
      <c r="H70" s="53">
        <v>8</v>
      </c>
      <c r="I70" s="53">
        <v>8</v>
      </c>
      <c r="J70" s="53">
        <v>9</v>
      </c>
      <c r="K70" s="53">
        <v>9</v>
      </c>
      <c r="L70" s="53">
        <v>9</v>
      </c>
      <c r="M70" s="136"/>
      <c r="N70" s="136"/>
      <c r="O70" s="136"/>
      <c r="P70" s="137"/>
      <c r="Q70" s="92"/>
      <c r="R70" s="92"/>
      <c r="S70" s="92"/>
      <c r="T70" s="92"/>
      <c r="U70" s="92"/>
      <c r="V70" s="92"/>
    </row>
    <row r="71" spans="1:23" x14ac:dyDescent="0.45">
      <c r="A71" s="118" t="s">
        <v>209</v>
      </c>
      <c r="B71" s="92"/>
      <c r="C71" s="92"/>
      <c r="D71" s="92"/>
      <c r="E71" s="92"/>
      <c r="F71" s="92"/>
      <c r="G71" s="92"/>
      <c r="H71" s="92"/>
      <c r="I71" s="92"/>
      <c r="J71" s="92"/>
      <c r="K71" s="92"/>
      <c r="L71" s="92"/>
      <c r="M71" s="92"/>
      <c r="N71" s="92"/>
      <c r="O71" s="92"/>
      <c r="P71" s="92"/>
      <c r="Q71" s="92"/>
      <c r="R71" s="92"/>
      <c r="S71" s="92"/>
      <c r="T71" s="92"/>
      <c r="U71" s="92"/>
      <c r="V71" s="92"/>
      <c r="W71" s="92"/>
    </row>
    <row r="72" spans="1:23" x14ac:dyDescent="0.45">
      <c r="A72" s="92"/>
      <c r="B72" s="92"/>
      <c r="C72" s="92"/>
      <c r="D72" s="92"/>
      <c r="E72" s="92"/>
      <c r="F72" s="92"/>
      <c r="G72" s="92"/>
      <c r="H72" s="92"/>
      <c r="I72" s="92"/>
      <c r="J72" s="92"/>
      <c r="K72" s="92"/>
      <c r="L72" s="92"/>
      <c r="M72" s="92"/>
      <c r="N72" s="92"/>
      <c r="O72" s="92"/>
      <c r="P72" s="92"/>
      <c r="Q72" s="92"/>
      <c r="R72" s="92"/>
      <c r="S72" s="92"/>
      <c r="T72" s="92"/>
      <c r="U72" s="92"/>
      <c r="V72" s="92"/>
      <c r="W72" s="92"/>
    </row>
    <row r="73" spans="1:23" x14ac:dyDescent="0.45">
      <c r="A73" s="92"/>
      <c r="B73" s="92"/>
      <c r="C73" s="92"/>
      <c r="D73" s="92"/>
      <c r="E73" s="92"/>
      <c r="F73" s="92"/>
      <c r="G73" s="92"/>
      <c r="H73" s="92"/>
      <c r="I73" s="92"/>
      <c r="J73" s="92"/>
      <c r="K73" s="92"/>
      <c r="L73" s="92"/>
      <c r="M73" s="92"/>
      <c r="N73" s="92"/>
      <c r="O73" s="92"/>
      <c r="P73" s="92"/>
      <c r="Q73" s="92"/>
      <c r="R73" s="92"/>
      <c r="S73" s="92"/>
      <c r="T73" s="92"/>
      <c r="U73" s="92"/>
      <c r="V73" s="92"/>
      <c r="W73" s="92"/>
    </row>
    <row r="74" spans="1:23" ht="15.75" x14ac:dyDescent="0.45">
      <c r="A74" s="121" t="s">
        <v>212</v>
      </c>
      <c r="B74" s="66">
        <v>45292</v>
      </c>
      <c r="C74" s="66">
        <v>45323</v>
      </c>
      <c r="D74" s="66">
        <v>45352</v>
      </c>
      <c r="E74" s="66">
        <v>45383</v>
      </c>
      <c r="F74" s="66">
        <v>45413</v>
      </c>
      <c r="G74" s="66">
        <v>45444</v>
      </c>
      <c r="H74" s="66">
        <v>45474</v>
      </c>
      <c r="I74" s="138">
        <v>45505</v>
      </c>
      <c r="J74" s="138">
        <v>45536</v>
      </c>
      <c r="K74" s="138">
        <v>45566</v>
      </c>
      <c r="L74" s="138">
        <v>45597</v>
      </c>
      <c r="M74" s="134"/>
      <c r="N74" s="134"/>
      <c r="O74" s="134"/>
      <c r="P74" s="135"/>
      <c r="Q74" s="92"/>
      <c r="R74" s="92"/>
      <c r="S74" s="92"/>
      <c r="T74" s="92"/>
      <c r="U74" s="92"/>
      <c r="V74" s="92"/>
    </row>
    <row r="75" spans="1:23" x14ac:dyDescent="0.45">
      <c r="A75" s="50" t="s">
        <v>41</v>
      </c>
      <c r="B75" s="124">
        <v>16</v>
      </c>
      <c r="C75" s="124">
        <v>35</v>
      </c>
      <c r="D75" s="124">
        <v>47</v>
      </c>
      <c r="E75" s="124">
        <v>58</v>
      </c>
      <c r="F75" s="124">
        <v>68</v>
      </c>
      <c r="G75" s="124">
        <v>74</v>
      </c>
      <c r="H75" s="124">
        <v>81</v>
      </c>
      <c r="I75" s="124">
        <v>91</v>
      </c>
      <c r="J75" s="124">
        <v>101</v>
      </c>
      <c r="K75" s="124">
        <v>112</v>
      </c>
      <c r="L75" s="124">
        <v>123</v>
      </c>
      <c r="M75" s="136"/>
      <c r="N75" s="136"/>
      <c r="O75" s="136"/>
      <c r="P75" s="137"/>
      <c r="Q75" s="92"/>
      <c r="R75" s="92"/>
      <c r="S75" s="92"/>
      <c r="T75" s="92"/>
      <c r="U75" s="92"/>
      <c r="V75" s="92"/>
    </row>
    <row r="76" spans="1:23" x14ac:dyDescent="0.45">
      <c r="A76" s="50" t="s">
        <v>42</v>
      </c>
      <c r="B76" s="124">
        <v>11</v>
      </c>
      <c r="C76" s="124">
        <v>19</v>
      </c>
      <c r="D76" s="124">
        <v>29</v>
      </c>
      <c r="E76" s="124">
        <v>44</v>
      </c>
      <c r="F76" s="124">
        <v>52</v>
      </c>
      <c r="G76" s="124">
        <v>58</v>
      </c>
      <c r="H76" s="124">
        <v>68</v>
      </c>
      <c r="I76" s="124">
        <v>77</v>
      </c>
      <c r="J76" s="124">
        <v>84</v>
      </c>
      <c r="K76" s="124">
        <v>91</v>
      </c>
      <c r="L76" s="124">
        <v>97</v>
      </c>
      <c r="M76" s="136"/>
      <c r="N76" s="136"/>
      <c r="O76" s="136"/>
      <c r="P76" s="137"/>
      <c r="Q76" s="92"/>
      <c r="R76" s="92"/>
      <c r="S76" s="92"/>
      <c r="T76" s="92"/>
      <c r="U76" s="92"/>
      <c r="V76" s="92"/>
    </row>
    <row r="77" spans="1:23" x14ac:dyDescent="0.45">
      <c r="A77" s="50" t="s">
        <v>43</v>
      </c>
      <c r="B77" s="124">
        <v>20</v>
      </c>
      <c r="C77" s="124">
        <v>35</v>
      </c>
      <c r="D77" s="124">
        <v>50</v>
      </c>
      <c r="E77" s="124">
        <v>61</v>
      </c>
      <c r="F77" s="124">
        <v>75</v>
      </c>
      <c r="G77" s="124">
        <v>86</v>
      </c>
      <c r="H77" s="124">
        <v>92</v>
      </c>
      <c r="I77" s="125">
        <v>103</v>
      </c>
      <c r="J77" s="125">
        <v>111</v>
      </c>
      <c r="K77" s="125">
        <v>124</v>
      </c>
      <c r="L77" s="125">
        <v>135</v>
      </c>
      <c r="M77" s="136"/>
      <c r="N77" s="136"/>
      <c r="O77" s="139"/>
      <c r="P77" s="137"/>
      <c r="Q77" s="92"/>
      <c r="R77" s="92"/>
      <c r="S77" s="92"/>
      <c r="T77" s="92"/>
      <c r="U77" s="92"/>
      <c r="V77" s="92"/>
    </row>
    <row r="78" spans="1:23" x14ac:dyDescent="0.45">
      <c r="A78" s="140" t="s">
        <v>217</v>
      </c>
      <c r="B78" s="141"/>
      <c r="C78" s="141"/>
      <c r="D78" s="141"/>
      <c r="E78" s="141"/>
      <c r="F78" s="141"/>
      <c r="G78" s="141"/>
      <c r="H78" s="141"/>
      <c r="I78" s="141"/>
      <c r="J78" s="141"/>
      <c r="K78" s="141"/>
      <c r="L78" s="141"/>
      <c r="M78" s="92"/>
      <c r="N78" s="92"/>
      <c r="O78" s="92"/>
      <c r="P78" s="92"/>
      <c r="Q78" s="92"/>
      <c r="R78" s="92"/>
      <c r="S78" s="92"/>
      <c r="T78" s="92"/>
      <c r="U78" s="92"/>
      <c r="V78" s="92"/>
      <c r="W78" s="92"/>
    </row>
  </sheetData>
  <sheetProtection algorithmName="SHA-512" hashValue="vtgl0j/gppSQcCFzd8J6AQBw66YWjiXpJJzGGKF1L7shIFrk4hP6kdkbXDo+UNlLohDov3v66Bil+9FrYlEQow==" saltValue="V3TFEu8d0mIPAfrF+/XRKQ==" spinCount="100000" sheet="1" objects="1" scenarios="1"/>
  <hyperlinks>
    <hyperlink ref="A10" location="'Time taken to process'!A33" display="to allocate" xr:uid="{00000000-0004-0000-0400-000000000000}"/>
    <hyperlink ref="A11" location="Time_with_a_DVA_officer" display="with a DVA Officer" xr:uid="{00000000-0004-0000-0400-000001000000}"/>
    <hyperlink ref="A12" location="'Time Taken to Process'!Total_Time_taken_to_Process" display="to process - CLAIMS" xr:uid="{00000000-0004-0000-0400-000002000000}"/>
    <hyperlink ref="A13" location="'Time Taken to Process'!Total_time_to_process___Conditions" display="to process - CONDITIONS" xr:uid="{00000000-0004-0000-0400-000003000000}"/>
  </hyperlinks>
  <pageMargins left="0.25" right="0.25" top="0.75" bottom="0.75" header="0.3" footer="0.3"/>
  <pageSetup paperSize="9"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pageSetUpPr fitToPage="1"/>
  </sheetPr>
  <dimension ref="A1:AT73"/>
  <sheetViews>
    <sheetView zoomScale="90" zoomScaleNormal="90" workbookViewId="0">
      <selection activeCell="G31" sqref="G31"/>
    </sheetView>
  </sheetViews>
  <sheetFormatPr defaultColWidth="9.1328125" defaultRowHeight="14.25" x14ac:dyDescent="0.45"/>
  <cols>
    <col min="1" max="1" width="46.265625" style="4" customWidth="1"/>
    <col min="2" max="3" width="11.73046875" style="4" customWidth="1"/>
    <col min="4" max="4" width="10.73046875" style="4" customWidth="1"/>
    <col min="5" max="17" width="9.1328125" style="4" customWidth="1"/>
    <col min="18" max="18" width="10.59765625" style="4" bestFit="1" customWidth="1"/>
    <col min="19" max="16384" width="9.1328125" style="4"/>
  </cols>
  <sheetData>
    <row r="1" spans="1:46" s="2" customFormat="1" x14ac:dyDescent="0.45">
      <c r="A1" s="1"/>
      <c r="B1" s="1"/>
      <c r="C1" s="1"/>
      <c r="D1" s="1"/>
      <c r="E1" s="1"/>
      <c r="F1" s="1"/>
      <c r="G1" s="1"/>
      <c r="H1" s="1"/>
      <c r="I1" s="1"/>
      <c r="J1" s="1"/>
      <c r="K1" s="1"/>
      <c r="L1" s="1"/>
      <c r="M1" s="1"/>
      <c r="N1" s="1"/>
      <c r="O1" s="1"/>
      <c r="P1" s="1"/>
      <c r="Q1" s="1"/>
      <c r="R1" s="1"/>
    </row>
    <row r="2" spans="1:46" s="2" customFormat="1" x14ac:dyDescent="0.45">
      <c r="A2" s="1"/>
      <c r="B2" s="1"/>
      <c r="C2" s="1"/>
      <c r="D2" s="1"/>
      <c r="E2" s="1"/>
      <c r="F2" s="1"/>
      <c r="G2" s="1"/>
      <c r="H2" s="1"/>
      <c r="I2" s="1"/>
      <c r="J2" s="1"/>
      <c r="K2" s="1"/>
      <c r="L2" s="1"/>
      <c r="M2" s="1"/>
      <c r="N2" s="1"/>
      <c r="O2" s="1"/>
      <c r="P2" s="1"/>
      <c r="Q2" s="1"/>
      <c r="R2" s="1"/>
      <c r="AD2" s="12"/>
      <c r="AE2" s="12"/>
      <c r="AF2" s="12"/>
      <c r="AG2" s="12"/>
      <c r="AH2" s="12"/>
      <c r="AI2" s="12"/>
      <c r="AJ2" s="12"/>
      <c r="AK2" s="12"/>
      <c r="AL2" s="12"/>
      <c r="AM2" s="12"/>
      <c r="AN2" s="12"/>
      <c r="AO2" s="12"/>
      <c r="AP2" s="12"/>
      <c r="AQ2" s="12"/>
      <c r="AR2" s="12"/>
      <c r="AS2" s="12"/>
      <c r="AT2" s="12"/>
    </row>
    <row r="3" spans="1:46" s="2" customFormat="1" x14ac:dyDescent="0.45">
      <c r="A3" s="1"/>
      <c r="B3" s="1"/>
      <c r="C3" s="1"/>
      <c r="D3" s="1"/>
      <c r="E3" s="1"/>
      <c r="F3" s="1"/>
      <c r="G3" s="1"/>
      <c r="H3" s="1"/>
      <c r="I3" s="1"/>
      <c r="J3" s="1"/>
      <c r="K3" s="1"/>
      <c r="L3" s="1"/>
      <c r="M3" s="1"/>
      <c r="N3" s="1"/>
      <c r="O3" s="1"/>
      <c r="P3" s="1"/>
      <c r="Q3" s="1"/>
      <c r="R3" s="1"/>
      <c r="AD3" s="12"/>
      <c r="AE3" s="12"/>
      <c r="AF3" s="12"/>
      <c r="AG3" s="12"/>
      <c r="AH3" s="12"/>
      <c r="AI3" s="12"/>
      <c r="AJ3" s="12"/>
      <c r="AK3" s="12"/>
      <c r="AL3" s="12"/>
      <c r="AM3" s="12"/>
      <c r="AN3" s="12"/>
      <c r="AO3" s="12"/>
      <c r="AP3" s="12"/>
      <c r="AQ3" s="12"/>
      <c r="AR3" s="12"/>
      <c r="AS3" s="12"/>
      <c r="AT3" s="12"/>
    </row>
    <row r="4" spans="1:46" s="2" customFormat="1" x14ac:dyDescent="0.45">
      <c r="A4" s="1"/>
      <c r="B4" s="1"/>
      <c r="C4" s="1"/>
      <c r="D4" s="1"/>
      <c r="E4" s="1"/>
      <c r="F4" s="1"/>
      <c r="G4" s="1"/>
      <c r="H4" s="1"/>
      <c r="I4" s="1"/>
      <c r="J4" s="1"/>
      <c r="K4" s="1"/>
      <c r="L4" s="1"/>
      <c r="M4" s="1"/>
      <c r="N4" s="1"/>
      <c r="O4" s="1"/>
      <c r="P4" s="1"/>
      <c r="Q4" s="1"/>
      <c r="R4" s="1"/>
      <c r="AD4" s="12"/>
      <c r="AE4" s="12"/>
      <c r="AF4" s="12"/>
      <c r="AG4" s="12"/>
      <c r="AH4" s="12"/>
      <c r="AI4" s="12"/>
      <c r="AJ4" s="12"/>
      <c r="AK4" s="12"/>
      <c r="AL4" s="12"/>
      <c r="AM4" s="12"/>
      <c r="AN4" s="12"/>
      <c r="AO4" s="12"/>
      <c r="AP4" s="12"/>
      <c r="AQ4" s="12"/>
      <c r="AR4" s="12"/>
      <c r="AS4" s="12"/>
      <c r="AT4" s="12"/>
    </row>
    <row r="5" spans="1:46" s="2" customFormat="1" x14ac:dyDescent="0.45">
      <c r="A5" s="1"/>
      <c r="B5" s="1"/>
      <c r="C5" s="1"/>
      <c r="D5" s="1"/>
      <c r="E5" s="1"/>
      <c r="F5" s="1"/>
      <c r="G5" s="1"/>
      <c r="H5" s="1"/>
      <c r="I5" s="1"/>
      <c r="J5" s="1"/>
      <c r="K5" s="1"/>
      <c r="L5" s="1"/>
      <c r="M5" s="1"/>
      <c r="N5" s="1"/>
      <c r="O5" s="1"/>
      <c r="P5" s="1"/>
      <c r="Q5" s="1"/>
      <c r="R5" s="1"/>
      <c r="AD5" s="12"/>
      <c r="AE5" s="12"/>
      <c r="AF5" s="12"/>
      <c r="AG5" s="12"/>
      <c r="AH5" s="12"/>
      <c r="AI5" s="12"/>
      <c r="AJ5" s="12"/>
      <c r="AK5" s="12"/>
      <c r="AL5" s="12"/>
      <c r="AM5" s="12"/>
      <c r="AN5" s="12"/>
      <c r="AO5" s="12"/>
      <c r="AP5" s="12"/>
      <c r="AQ5" s="12"/>
      <c r="AR5" s="12"/>
      <c r="AS5" s="12"/>
      <c r="AT5" s="12"/>
    </row>
    <row r="6" spans="1:46" s="2" customFormat="1" x14ac:dyDescent="0.45">
      <c r="A6" s="3"/>
      <c r="B6" s="3"/>
      <c r="C6" s="3"/>
      <c r="D6" s="3"/>
      <c r="E6" s="3"/>
      <c r="F6" s="3"/>
      <c r="G6" s="3"/>
      <c r="H6" s="3"/>
      <c r="I6" s="3"/>
      <c r="J6" s="3"/>
      <c r="K6" s="3"/>
      <c r="L6" s="3"/>
      <c r="M6" s="1"/>
      <c r="N6" s="1"/>
      <c r="O6" s="1"/>
      <c r="P6" s="1"/>
      <c r="Q6" s="1"/>
      <c r="R6" s="1"/>
      <c r="S6" s="12"/>
      <c r="AD6" s="12"/>
      <c r="AE6" s="12"/>
      <c r="AF6" s="12"/>
      <c r="AG6" s="12"/>
      <c r="AH6" s="12"/>
      <c r="AI6" s="12"/>
      <c r="AJ6" s="12"/>
      <c r="AK6" s="12"/>
      <c r="AL6" s="12"/>
      <c r="AM6" s="12"/>
      <c r="AN6" s="12"/>
      <c r="AO6" s="12"/>
      <c r="AP6" s="12"/>
      <c r="AQ6" s="12"/>
      <c r="AR6" s="12"/>
      <c r="AS6" s="12"/>
      <c r="AT6" s="12"/>
    </row>
    <row r="7" spans="1:46" s="2" customFormat="1" x14ac:dyDescent="0.45">
      <c r="A7" s="3"/>
      <c r="B7" s="3"/>
      <c r="C7" s="3"/>
      <c r="D7" s="3"/>
      <c r="E7" s="3"/>
      <c r="F7" s="3"/>
      <c r="G7" s="3"/>
      <c r="H7" s="3"/>
      <c r="I7" s="3"/>
      <c r="J7" s="3"/>
      <c r="K7" s="3"/>
      <c r="L7" s="3"/>
      <c r="M7" s="1"/>
      <c r="N7" s="1"/>
      <c r="O7" s="1"/>
      <c r="P7" s="1"/>
      <c r="Q7" s="1"/>
      <c r="R7" s="1"/>
      <c r="S7" s="12"/>
      <c r="AD7" s="12"/>
      <c r="AE7" s="12"/>
      <c r="AF7" s="12"/>
      <c r="AG7" s="12"/>
      <c r="AH7" s="12"/>
      <c r="AI7" s="12"/>
      <c r="AJ7" s="12"/>
      <c r="AK7" s="12"/>
      <c r="AL7" s="12"/>
      <c r="AM7" s="12"/>
      <c r="AN7" s="12"/>
      <c r="AO7" s="12"/>
      <c r="AP7" s="12"/>
      <c r="AQ7" s="12"/>
      <c r="AR7" s="12"/>
      <c r="AS7" s="12"/>
      <c r="AT7" s="12"/>
    </row>
    <row r="8" spans="1:46" x14ac:dyDescent="0.45">
      <c r="R8" s="190">
        <v>45626</v>
      </c>
    </row>
    <row r="9" spans="1:46" ht="18" x14ac:dyDescent="0.55000000000000004">
      <c r="A9" s="5" t="s">
        <v>149</v>
      </c>
    </row>
    <row r="10" spans="1:46" x14ac:dyDescent="0.45">
      <c r="A10" s="83" t="s">
        <v>24</v>
      </c>
      <c r="B10" s="84"/>
      <c r="C10" s="4" t="s">
        <v>6</v>
      </c>
      <c r="K10" s="4" t="s">
        <v>6</v>
      </c>
    </row>
    <row r="11" spans="1:46" x14ac:dyDescent="0.45">
      <c r="A11" s="83" t="s">
        <v>25</v>
      </c>
      <c r="J11" s="7"/>
      <c r="K11" s="4" t="s">
        <v>6</v>
      </c>
    </row>
    <row r="12" spans="1:46" x14ac:dyDescent="0.45">
      <c r="A12" s="83" t="s">
        <v>26</v>
      </c>
      <c r="B12" s="84"/>
      <c r="K12" s="4" t="s">
        <v>6</v>
      </c>
    </row>
    <row r="13" spans="1:46" x14ac:dyDescent="0.45">
      <c r="A13" s="83" t="s">
        <v>27</v>
      </c>
      <c r="B13" s="85"/>
      <c r="E13" s="4" t="s">
        <v>6</v>
      </c>
      <c r="G13" s="4" t="s">
        <v>6</v>
      </c>
      <c r="K13" s="4" t="s">
        <v>6</v>
      </c>
    </row>
    <row r="14" spans="1:46" x14ac:dyDescent="0.45">
      <c r="A14" s="83" t="s">
        <v>28</v>
      </c>
    </row>
    <row r="16" spans="1:46" ht="18" customHeight="1" x14ac:dyDescent="0.45"/>
    <row r="23" spans="1:18" ht="28.5" x14ac:dyDescent="0.45">
      <c r="A23" s="86" t="s">
        <v>24</v>
      </c>
      <c r="B23" s="87" t="s">
        <v>36</v>
      </c>
      <c r="C23" s="87" t="s">
        <v>216</v>
      </c>
      <c r="D23" s="88" t="s">
        <v>104</v>
      </c>
      <c r="E23" s="88" t="s">
        <v>105</v>
      </c>
      <c r="F23" s="88">
        <v>45292</v>
      </c>
      <c r="G23" s="88">
        <v>45323</v>
      </c>
      <c r="H23" s="88">
        <v>45352</v>
      </c>
      <c r="I23" s="88">
        <v>45383</v>
      </c>
      <c r="J23" s="88">
        <v>45413</v>
      </c>
      <c r="K23" s="88">
        <v>45444</v>
      </c>
      <c r="L23" s="66">
        <v>45474</v>
      </c>
      <c r="M23" s="66">
        <v>45505</v>
      </c>
      <c r="N23" s="66">
        <v>45536</v>
      </c>
      <c r="O23" s="66">
        <v>45566</v>
      </c>
      <c r="P23" s="66">
        <v>45597</v>
      </c>
      <c r="Q23" s="88" t="s">
        <v>150</v>
      </c>
      <c r="R23" s="89" t="s">
        <v>134</v>
      </c>
    </row>
    <row r="24" spans="1:18" ht="14.85" customHeight="1" x14ac:dyDescent="0.45">
      <c r="A24" s="50" t="s">
        <v>41</v>
      </c>
      <c r="B24" s="90">
        <v>3775</v>
      </c>
      <c r="C24" s="90">
        <v>4846</v>
      </c>
      <c r="D24" s="51">
        <v>397</v>
      </c>
      <c r="E24" s="51">
        <v>269</v>
      </c>
      <c r="F24" s="51">
        <v>317</v>
      </c>
      <c r="G24" s="51">
        <v>401</v>
      </c>
      <c r="H24" s="51">
        <v>427</v>
      </c>
      <c r="I24" s="51">
        <v>453</v>
      </c>
      <c r="J24" s="51">
        <v>593</v>
      </c>
      <c r="K24" s="51">
        <v>562</v>
      </c>
      <c r="L24" s="51">
        <v>514</v>
      </c>
      <c r="M24" s="51">
        <v>654</v>
      </c>
      <c r="N24" s="51">
        <v>474</v>
      </c>
      <c r="O24" s="51">
        <v>484</v>
      </c>
      <c r="P24" s="51">
        <v>472</v>
      </c>
      <c r="Q24" s="90">
        <f>SUM(L24:P24)</f>
        <v>2598</v>
      </c>
      <c r="R24" s="90">
        <v>1824</v>
      </c>
    </row>
    <row r="25" spans="1:18" x14ac:dyDescent="0.45">
      <c r="A25" s="50" t="s">
        <v>42</v>
      </c>
      <c r="B25" s="90">
        <v>45428</v>
      </c>
      <c r="C25" s="90">
        <v>69556</v>
      </c>
      <c r="D25" s="51">
        <v>6515</v>
      </c>
      <c r="E25" s="51">
        <v>4605</v>
      </c>
      <c r="F25" s="51">
        <v>5646</v>
      </c>
      <c r="G25" s="51">
        <v>5406</v>
      </c>
      <c r="H25" s="51">
        <v>5854</v>
      </c>
      <c r="I25" s="51">
        <v>7972</v>
      </c>
      <c r="J25" s="51">
        <v>7868</v>
      </c>
      <c r="K25" s="51">
        <v>7112</v>
      </c>
      <c r="L25" s="51">
        <v>8293</v>
      </c>
      <c r="M25" s="51">
        <v>7856</v>
      </c>
      <c r="N25" s="51">
        <v>7051</v>
      </c>
      <c r="O25" s="51">
        <v>7798</v>
      </c>
      <c r="P25" s="51">
        <v>7021</v>
      </c>
      <c r="Q25" s="90">
        <f t="shared" ref="Q25:Q29" si="0">SUM(L25:P25)</f>
        <v>38019</v>
      </c>
      <c r="R25" s="90">
        <v>25093</v>
      </c>
    </row>
    <row r="26" spans="1:18" x14ac:dyDescent="0.45">
      <c r="A26" s="50" t="s">
        <v>43</v>
      </c>
      <c r="B26" s="90">
        <v>4294</v>
      </c>
      <c r="C26" s="90">
        <v>4235</v>
      </c>
      <c r="D26" s="51">
        <v>321</v>
      </c>
      <c r="E26" s="51">
        <v>286</v>
      </c>
      <c r="F26" s="51">
        <v>261</v>
      </c>
      <c r="G26" s="51">
        <v>328</v>
      </c>
      <c r="H26" s="51">
        <v>282</v>
      </c>
      <c r="I26" s="51">
        <v>534</v>
      </c>
      <c r="J26" s="51">
        <v>473</v>
      </c>
      <c r="K26" s="51">
        <v>426</v>
      </c>
      <c r="L26" s="51">
        <v>402</v>
      </c>
      <c r="M26" s="51">
        <v>439</v>
      </c>
      <c r="N26" s="51">
        <v>433</v>
      </c>
      <c r="O26" s="51">
        <v>448</v>
      </c>
      <c r="P26" s="51">
        <v>393</v>
      </c>
      <c r="Q26" s="90">
        <f t="shared" si="0"/>
        <v>2115</v>
      </c>
      <c r="R26" s="90">
        <v>1645</v>
      </c>
    </row>
    <row r="27" spans="1:18" x14ac:dyDescent="0.45">
      <c r="A27" s="50" t="s">
        <v>44</v>
      </c>
      <c r="B27" s="90">
        <v>4817</v>
      </c>
      <c r="C27" s="90">
        <v>6845</v>
      </c>
      <c r="D27" s="51">
        <v>648</v>
      </c>
      <c r="E27" s="51">
        <v>419</v>
      </c>
      <c r="F27" s="51">
        <v>570</v>
      </c>
      <c r="G27" s="51">
        <v>598</v>
      </c>
      <c r="H27" s="51">
        <v>630</v>
      </c>
      <c r="I27" s="51">
        <v>897</v>
      </c>
      <c r="J27" s="51">
        <v>920</v>
      </c>
      <c r="K27" s="51">
        <v>880</v>
      </c>
      <c r="L27" s="51">
        <v>798</v>
      </c>
      <c r="M27" s="51">
        <v>877</v>
      </c>
      <c r="N27" s="51">
        <v>536</v>
      </c>
      <c r="O27" s="51">
        <v>625</v>
      </c>
      <c r="P27" s="51">
        <v>760</v>
      </c>
      <c r="Q27" s="90">
        <f t="shared" si="0"/>
        <v>3596</v>
      </c>
      <c r="R27" s="90">
        <v>1931</v>
      </c>
    </row>
    <row r="28" spans="1:18" x14ac:dyDescent="0.45">
      <c r="A28" s="50" t="s">
        <v>45</v>
      </c>
      <c r="B28" s="90">
        <v>38490</v>
      </c>
      <c r="C28" s="90">
        <v>54904</v>
      </c>
      <c r="D28" s="51">
        <v>5344</v>
      </c>
      <c r="E28" s="51">
        <v>3719</v>
      </c>
      <c r="F28" s="51">
        <v>4608</v>
      </c>
      <c r="G28" s="51">
        <v>4016</v>
      </c>
      <c r="H28" s="51">
        <v>4505</v>
      </c>
      <c r="I28" s="51">
        <v>5719</v>
      </c>
      <c r="J28" s="51">
        <v>5841</v>
      </c>
      <c r="K28" s="51">
        <v>5112</v>
      </c>
      <c r="L28" s="51">
        <v>5011</v>
      </c>
      <c r="M28" s="51">
        <v>5410</v>
      </c>
      <c r="N28" s="51">
        <v>4774</v>
      </c>
      <c r="O28" s="51">
        <v>5091</v>
      </c>
      <c r="P28" s="51">
        <v>5122</v>
      </c>
      <c r="Q28" s="90">
        <f t="shared" si="0"/>
        <v>25408</v>
      </c>
      <c r="R28" s="90">
        <v>21384</v>
      </c>
    </row>
    <row r="29" spans="1:18" x14ac:dyDescent="0.45">
      <c r="A29" s="48" t="s">
        <v>151</v>
      </c>
      <c r="B29" s="91">
        <f t="shared" ref="B29:P29" si="1">SUM(B24:B28)</f>
        <v>96804</v>
      </c>
      <c r="C29" s="91">
        <f t="shared" si="1"/>
        <v>140386</v>
      </c>
      <c r="D29" s="91">
        <f t="shared" si="1"/>
        <v>13225</v>
      </c>
      <c r="E29" s="91">
        <f t="shared" si="1"/>
        <v>9298</v>
      </c>
      <c r="F29" s="91">
        <f t="shared" si="1"/>
        <v>11402</v>
      </c>
      <c r="G29" s="91">
        <f t="shared" si="1"/>
        <v>10749</v>
      </c>
      <c r="H29" s="91">
        <f t="shared" si="1"/>
        <v>11698</v>
      </c>
      <c r="I29" s="91">
        <f t="shared" si="1"/>
        <v>15575</v>
      </c>
      <c r="J29" s="91">
        <f t="shared" si="1"/>
        <v>15695</v>
      </c>
      <c r="K29" s="91">
        <f t="shared" si="1"/>
        <v>14092</v>
      </c>
      <c r="L29" s="91">
        <f t="shared" si="1"/>
        <v>15018</v>
      </c>
      <c r="M29" s="91">
        <f t="shared" si="1"/>
        <v>15236</v>
      </c>
      <c r="N29" s="91">
        <f t="shared" si="1"/>
        <v>13268</v>
      </c>
      <c r="O29" s="91">
        <f t="shared" ref="O29" si="2">SUM(O24:O28)</f>
        <v>14446</v>
      </c>
      <c r="P29" s="91">
        <f t="shared" si="1"/>
        <v>13768</v>
      </c>
      <c r="Q29" s="91">
        <f t="shared" si="0"/>
        <v>71736</v>
      </c>
      <c r="R29" s="91">
        <v>51877</v>
      </c>
    </row>
    <row r="30" spans="1:18" x14ac:dyDescent="0.45">
      <c r="A30" s="27"/>
      <c r="B30" s="92"/>
      <c r="C30" s="92"/>
      <c r="D30" s="92"/>
      <c r="E30" s="92"/>
      <c r="F30" s="92"/>
      <c r="G30" s="92"/>
      <c r="H30" s="92"/>
      <c r="I30" s="92"/>
      <c r="J30" s="92"/>
      <c r="K30" s="92"/>
      <c r="L30" s="92"/>
      <c r="M30" s="92"/>
    </row>
    <row r="31" spans="1:18" x14ac:dyDescent="0.45">
      <c r="A31" s="93"/>
      <c r="B31" s="92"/>
      <c r="C31" s="92"/>
      <c r="D31" s="92"/>
      <c r="E31" s="92"/>
      <c r="F31" s="92"/>
      <c r="G31" s="92"/>
      <c r="H31" s="92"/>
      <c r="I31" s="92"/>
      <c r="J31" s="92"/>
      <c r="K31" s="92"/>
      <c r="L31" s="92"/>
      <c r="M31" s="92"/>
    </row>
    <row r="32" spans="1:18" ht="42.75" x14ac:dyDescent="0.45">
      <c r="A32" s="86" t="s">
        <v>25</v>
      </c>
      <c r="B32" s="94">
        <v>45107</v>
      </c>
      <c r="C32" s="94">
        <v>45473</v>
      </c>
      <c r="D32" s="88" t="s">
        <v>104</v>
      </c>
      <c r="E32" s="88" t="s">
        <v>105</v>
      </c>
      <c r="F32" s="88">
        <v>45292</v>
      </c>
      <c r="G32" s="88">
        <v>45323</v>
      </c>
      <c r="H32" s="88">
        <v>45352</v>
      </c>
      <c r="I32" s="88">
        <v>45383</v>
      </c>
      <c r="J32" s="88">
        <v>45413</v>
      </c>
      <c r="K32" s="88">
        <v>45444</v>
      </c>
      <c r="L32" s="66">
        <v>45474</v>
      </c>
      <c r="M32" s="66">
        <v>45505</v>
      </c>
      <c r="N32" s="66">
        <v>45536</v>
      </c>
      <c r="O32" s="66">
        <v>45566</v>
      </c>
      <c r="P32" s="66">
        <v>45597</v>
      </c>
      <c r="Q32" s="88" t="s">
        <v>76</v>
      </c>
      <c r="R32" s="89" t="s">
        <v>152</v>
      </c>
    </row>
    <row r="33" spans="1:18" x14ac:dyDescent="0.45">
      <c r="A33" s="50" t="s">
        <v>41</v>
      </c>
      <c r="B33" s="90">
        <v>1198</v>
      </c>
      <c r="C33" s="90">
        <v>148</v>
      </c>
      <c r="D33" s="51">
        <v>148</v>
      </c>
      <c r="E33" s="51">
        <v>97</v>
      </c>
      <c r="F33" s="51">
        <v>40</v>
      </c>
      <c r="G33" s="51">
        <v>35</v>
      </c>
      <c r="H33" s="51">
        <v>69</v>
      </c>
      <c r="I33" s="51">
        <v>40</v>
      </c>
      <c r="J33" s="51">
        <v>122</v>
      </c>
      <c r="K33" s="51">
        <v>148</v>
      </c>
      <c r="L33" s="51">
        <v>69</v>
      </c>
      <c r="M33" s="51">
        <v>230</v>
      </c>
      <c r="N33" s="51">
        <v>376</v>
      </c>
      <c r="O33" s="51">
        <v>243</v>
      </c>
      <c r="P33" s="51">
        <v>228</v>
      </c>
      <c r="Q33" s="95">
        <f>(P33-O33)/O33</f>
        <v>-6.1728395061728392E-2</v>
      </c>
      <c r="R33" s="95">
        <f t="shared" ref="R33:R38" si="3">(P33/P51)</f>
        <v>2.9347406358604711E-2</v>
      </c>
    </row>
    <row r="34" spans="1:18" x14ac:dyDescent="0.45">
      <c r="A34" s="50" t="s">
        <v>42</v>
      </c>
      <c r="B34" s="90">
        <v>25362</v>
      </c>
      <c r="C34" s="90">
        <v>2180</v>
      </c>
      <c r="D34" s="51">
        <v>1056</v>
      </c>
      <c r="E34" s="51">
        <v>1158</v>
      </c>
      <c r="F34" s="51">
        <v>1184</v>
      </c>
      <c r="G34" s="51">
        <v>754</v>
      </c>
      <c r="H34" s="51">
        <v>897</v>
      </c>
      <c r="I34" s="51">
        <v>1025</v>
      </c>
      <c r="J34" s="51">
        <v>1998</v>
      </c>
      <c r="K34" s="51">
        <v>2180</v>
      </c>
      <c r="L34" s="51">
        <v>1856</v>
      </c>
      <c r="M34" s="51">
        <v>3392</v>
      </c>
      <c r="N34" s="51">
        <v>5100</v>
      </c>
      <c r="O34" s="51">
        <v>3379</v>
      </c>
      <c r="P34" s="51">
        <v>2791</v>
      </c>
      <c r="Q34" s="95">
        <f t="shared" ref="Q34:Q38" si="4">(P34-O34)/O34</f>
        <v>-0.17401598105948504</v>
      </c>
      <c r="R34" s="95">
        <f t="shared" si="3"/>
        <v>3.3146481081209475E-2</v>
      </c>
    </row>
    <row r="35" spans="1:18" x14ac:dyDescent="0.45">
      <c r="A35" s="50" t="s">
        <v>43</v>
      </c>
      <c r="B35" s="90">
        <v>1574</v>
      </c>
      <c r="C35" s="90">
        <v>60</v>
      </c>
      <c r="D35" s="51">
        <v>91</v>
      </c>
      <c r="E35" s="51">
        <v>79</v>
      </c>
      <c r="F35" s="51">
        <v>40</v>
      </c>
      <c r="G35" s="51">
        <v>95</v>
      </c>
      <c r="H35" s="51">
        <v>76</v>
      </c>
      <c r="I35" s="51">
        <v>68</v>
      </c>
      <c r="J35" s="51">
        <v>197</v>
      </c>
      <c r="K35" s="51">
        <v>60</v>
      </c>
      <c r="L35" s="51">
        <v>118</v>
      </c>
      <c r="M35" s="51">
        <v>254</v>
      </c>
      <c r="N35" s="51">
        <v>391</v>
      </c>
      <c r="O35" s="51">
        <v>324</v>
      </c>
      <c r="P35" s="51">
        <v>223</v>
      </c>
      <c r="Q35" s="95">
        <f t="shared" si="4"/>
        <v>-0.31172839506172839</v>
      </c>
      <c r="R35" s="95">
        <f t="shared" si="3"/>
        <v>7.8966005665722386E-2</v>
      </c>
    </row>
    <row r="36" spans="1:18" x14ac:dyDescent="0.45">
      <c r="A36" s="50" t="s">
        <v>44</v>
      </c>
      <c r="B36" s="90">
        <v>1500</v>
      </c>
      <c r="C36" s="90">
        <v>194</v>
      </c>
      <c r="D36" s="51">
        <v>147</v>
      </c>
      <c r="E36" s="51">
        <v>88</v>
      </c>
      <c r="F36" s="51">
        <v>95</v>
      </c>
      <c r="G36" s="51">
        <v>71</v>
      </c>
      <c r="H36" s="51">
        <v>103</v>
      </c>
      <c r="I36" s="51">
        <v>102</v>
      </c>
      <c r="J36" s="51">
        <v>92</v>
      </c>
      <c r="K36" s="51">
        <v>194</v>
      </c>
      <c r="L36" s="51">
        <v>87</v>
      </c>
      <c r="M36" s="51">
        <v>342</v>
      </c>
      <c r="N36" s="51">
        <v>399</v>
      </c>
      <c r="O36" s="51">
        <v>320</v>
      </c>
      <c r="P36" s="51">
        <v>205</v>
      </c>
      <c r="Q36" s="95">
        <f t="shared" si="4"/>
        <v>-0.359375</v>
      </c>
      <c r="R36" s="95">
        <f t="shared" si="3"/>
        <v>8.0363793171037666E-3</v>
      </c>
    </row>
    <row r="37" spans="1:18" ht="15" customHeight="1" x14ac:dyDescent="0.45">
      <c r="A37" s="50" t="s">
        <v>45</v>
      </c>
      <c r="B37" s="90">
        <v>26649</v>
      </c>
      <c r="C37" s="90">
        <v>1729</v>
      </c>
      <c r="D37" s="51">
        <v>1383</v>
      </c>
      <c r="E37" s="51">
        <v>1432</v>
      </c>
      <c r="F37" s="51">
        <v>879</v>
      </c>
      <c r="G37" s="51">
        <v>490</v>
      </c>
      <c r="H37" s="51">
        <v>830</v>
      </c>
      <c r="I37" s="51">
        <v>852</v>
      </c>
      <c r="J37" s="51">
        <v>1419</v>
      </c>
      <c r="K37" s="51">
        <v>1729</v>
      </c>
      <c r="L37" s="51">
        <v>1229</v>
      </c>
      <c r="M37" s="51">
        <v>2601</v>
      </c>
      <c r="N37" s="51">
        <v>3590</v>
      </c>
      <c r="O37" s="51">
        <v>2574</v>
      </c>
      <c r="P37" s="51">
        <v>2155</v>
      </c>
      <c r="Q37" s="95">
        <f t="shared" si="4"/>
        <v>-0.16278166278166278</v>
      </c>
      <c r="R37" s="95">
        <f t="shared" si="3"/>
        <v>2.3586970798126175E-2</v>
      </c>
    </row>
    <row r="38" spans="1:18" x14ac:dyDescent="0.45">
      <c r="A38" s="48" t="s">
        <v>153</v>
      </c>
      <c r="B38" s="91">
        <f t="shared" ref="B38" si="5">SUM(B33:B37)</f>
        <v>56283</v>
      </c>
      <c r="C38" s="91">
        <f t="shared" ref="C38:N38" si="6">SUM(C33:C37)</f>
        <v>4311</v>
      </c>
      <c r="D38" s="91">
        <f t="shared" si="6"/>
        <v>2825</v>
      </c>
      <c r="E38" s="91">
        <f t="shared" si="6"/>
        <v>2854</v>
      </c>
      <c r="F38" s="91">
        <f t="shared" si="6"/>
        <v>2238</v>
      </c>
      <c r="G38" s="91">
        <f t="shared" si="6"/>
        <v>1445</v>
      </c>
      <c r="H38" s="91">
        <f t="shared" si="6"/>
        <v>1975</v>
      </c>
      <c r="I38" s="91">
        <f t="shared" si="6"/>
        <v>2087</v>
      </c>
      <c r="J38" s="91">
        <f t="shared" si="6"/>
        <v>3828</v>
      </c>
      <c r="K38" s="91">
        <f t="shared" si="6"/>
        <v>4311</v>
      </c>
      <c r="L38" s="91">
        <f t="shared" si="6"/>
        <v>3359</v>
      </c>
      <c r="M38" s="91">
        <f t="shared" si="6"/>
        <v>6819</v>
      </c>
      <c r="N38" s="91">
        <f t="shared" si="6"/>
        <v>9856</v>
      </c>
      <c r="O38" s="91">
        <f t="shared" ref="O38:P38" si="7">SUM(O33:O37)</f>
        <v>6840</v>
      </c>
      <c r="P38" s="91">
        <f t="shared" si="7"/>
        <v>5602</v>
      </c>
      <c r="Q38" s="96">
        <f t="shared" si="4"/>
        <v>-0.18099415204678362</v>
      </c>
      <c r="R38" s="96">
        <f t="shared" si="3"/>
        <v>2.6465975017480204E-2</v>
      </c>
    </row>
    <row r="39" spans="1:18" x14ac:dyDescent="0.45">
      <c r="A39" s="92"/>
      <c r="B39" s="92"/>
      <c r="C39" s="92"/>
      <c r="D39" s="92"/>
      <c r="E39" s="92"/>
      <c r="F39" s="92"/>
      <c r="G39" s="92"/>
      <c r="H39" s="92"/>
      <c r="I39" s="92"/>
      <c r="J39" s="92"/>
      <c r="K39" s="92"/>
      <c r="L39" s="92"/>
      <c r="M39" s="92"/>
    </row>
    <row r="40" spans="1:18" x14ac:dyDescent="0.45">
      <c r="A40" s="92"/>
      <c r="B40" s="92"/>
      <c r="C40" s="92"/>
      <c r="D40" s="92"/>
      <c r="E40" s="92"/>
      <c r="F40" s="92"/>
      <c r="G40" s="92"/>
      <c r="H40" s="92"/>
      <c r="I40" s="92"/>
      <c r="J40" s="92"/>
      <c r="K40" s="92"/>
      <c r="L40" s="92"/>
      <c r="M40" s="92"/>
    </row>
    <row r="41" spans="1:18" ht="42.75" x14ac:dyDescent="0.45">
      <c r="A41" s="86" t="s">
        <v>26</v>
      </c>
      <c r="B41" s="94">
        <v>45107</v>
      </c>
      <c r="C41" s="94">
        <v>45473</v>
      </c>
      <c r="D41" s="88">
        <v>45231</v>
      </c>
      <c r="E41" s="88">
        <v>45261</v>
      </c>
      <c r="F41" s="88">
        <v>45292</v>
      </c>
      <c r="G41" s="88">
        <v>45323</v>
      </c>
      <c r="H41" s="88">
        <v>45352</v>
      </c>
      <c r="I41" s="88">
        <v>45383</v>
      </c>
      <c r="J41" s="88">
        <v>45413</v>
      </c>
      <c r="K41" s="88">
        <v>45444</v>
      </c>
      <c r="L41" s="66">
        <v>45474</v>
      </c>
      <c r="M41" s="66">
        <v>45505</v>
      </c>
      <c r="N41" s="66">
        <v>45536</v>
      </c>
      <c r="O41" s="66">
        <v>45566</v>
      </c>
      <c r="P41" s="66">
        <v>45597</v>
      </c>
      <c r="Q41" s="88" t="s">
        <v>76</v>
      </c>
      <c r="R41" s="89" t="s">
        <v>152</v>
      </c>
    </row>
    <row r="42" spans="1:18" x14ac:dyDescent="0.45">
      <c r="A42" s="50" t="s">
        <v>41</v>
      </c>
      <c r="B42" s="90">
        <v>4480</v>
      </c>
      <c r="C42" s="90">
        <v>7032</v>
      </c>
      <c r="D42" s="51">
        <v>6037</v>
      </c>
      <c r="E42" s="51">
        <v>6413</v>
      </c>
      <c r="F42" s="51">
        <v>6708</v>
      </c>
      <c r="G42" s="51">
        <v>6634</v>
      </c>
      <c r="H42" s="51">
        <v>6819</v>
      </c>
      <c r="I42" s="51">
        <v>6865</v>
      </c>
      <c r="J42" s="51">
        <v>6984</v>
      </c>
      <c r="K42" s="51">
        <v>7032</v>
      </c>
      <c r="L42" s="51">
        <v>7236</v>
      </c>
      <c r="M42" s="51">
        <v>7411</v>
      </c>
      <c r="N42" s="51">
        <v>7290</v>
      </c>
      <c r="O42" s="51">
        <v>7519</v>
      </c>
      <c r="P42" s="51">
        <v>7541</v>
      </c>
      <c r="Q42" s="95">
        <f>(P42-O42)/O42</f>
        <v>2.9259210001329962E-3</v>
      </c>
      <c r="R42" s="95">
        <f t="shared" ref="R42:R47" si="8">(P42/P51)</f>
        <v>0.97065259364139533</v>
      </c>
    </row>
    <row r="43" spans="1:18" x14ac:dyDescent="0.45">
      <c r="A43" s="50" t="s">
        <v>42</v>
      </c>
      <c r="B43" s="90">
        <v>37592</v>
      </c>
      <c r="C43" s="90">
        <v>74403</v>
      </c>
      <c r="D43" s="51">
        <v>66889</v>
      </c>
      <c r="E43" s="51">
        <v>68301</v>
      </c>
      <c r="F43" s="51">
        <v>69404</v>
      </c>
      <c r="G43" s="51">
        <v>69688</v>
      </c>
      <c r="H43" s="51">
        <v>70499</v>
      </c>
      <c r="I43" s="51">
        <v>72879</v>
      </c>
      <c r="J43" s="51">
        <v>72995</v>
      </c>
      <c r="K43" s="51">
        <v>74403</v>
      </c>
      <c r="L43" s="51">
        <v>76623</v>
      </c>
      <c r="M43" s="51">
        <v>76448</v>
      </c>
      <c r="N43" s="51">
        <v>75449</v>
      </c>
      <c r="O43" s="51">
        <v>79541</v>
      </c>
      <c r="P43" s="51">
        <v>81411</v>
      </c>
      <c r="Q43" s="95">
        <f t="shared" ref="Q43:Q47" si="9">(P43-O43)/O43</f>
        <v>2.3509887982298437E-2</v>
      </c>
      <c r="R43" s="95">
        <f t="shared" si="8"/>
        <v>0.96685351891879057</v>
      </c>
    </row>
    <row r="44" spans="1:18" x14ac:dyDescent="0.45">
      <c r="A44" s="50" t="s">
        <v>43</v>
      </c>
      <c r="B44" s="90">
        <v>2867</v>
      </c>
      <c r="C44" s="90">
        <v>2643</v>
      </c>
      <c r="D44" s="51">
        <v>3687</v>
      </c>
      <c r="E44" s="51">
        <v>3384</v>
      </c>
      <c r="F44" s="51">
        <v>3093</v>
      </c>
      <c r="G44" s="51">
        <v>2884</v>
      </c>
      <c r="H44" s="51">
        <v>2766</v>
      </c>
      <c r="I44" s="51">
        <v>2809</v>
      </c>
      <c r="J44" s="51">
        <v>2615</v>
      </c>
      <c r="K44" s="51">
        <v>2643</v>
      </c>
      <c r="L44" s="51">
        <v>2537</v>
      </c>
      <c r="M44" s="51">
        <v>2504</v>
      </c>
      <c r="N44" s="51">
        <v>2457</v>
      </c>
      <c r="O44" s="51">
        <v>2463</v>
      </c>
      <c r="P44" s="51">
        <v>2601</v>
      </c>
      <c r="Q44" s="95">
        <f t="shared" si="9"/>
        <v>5.6029232643118147E-2</v>
      </c>
      <c r="R44" s="95">
        <f t="shared" si="8"/>
        <v>0.92103399433427757</v>
      </c>
    </row>
    <row r="45" spans="1:18" x14ac:dyDescent="0.45">
      <c r="A45" s="50" t="s">
        <v>44</v>
      </c>
      <c r="B45" s="90">
        <v>14505</v>
      </c>
      <c r="C45" s="90">
        <v>22226</v>
      </c>
      <c r="D45" s="51">
        <v>17338</v>
      </c>
      <c r="E45" s="51">
        <v>18311</v>
      </c>
      <c r="F45" s="51">
        <v>19171</v>
      </c>
      <c r="G45" s="51">
        <v>19791</v>
      </c>
      <c r="H45" s="51">
        <v>20229</v>
      </c>
      <c r="I45" s="51">
        <v>21085</v>
      </c>
      <c r="J45" s="51">
        <v>21558</v>
      </c>
      <c r="K45" s="51">
        <v>22226</v>
      </c>
      <c r="L45" s="51">
        <v>23239</v>
      </c>
      <c r="M45" s="51">
        <v>23710</v>
      </c>
      <c r="N45" s="51">
        <v>24178</v>
      </c>
      <c r="O45" s="51">
        <v>24840</v>
      </c>
      <c r="P45" s="51">
        <v>25304</v>
      </c>
      <c r="Q45" s="95">
        <f t="shared" si="9"/>
        <v>1.8679549114331721E-2</v>
      </c>
      <c r="R45" s="95">
        <f t="shared" si="8"/>
        <v>0.99196362068289623</v>
      </c>
    </row>
    <row r="46" spans="1:18" ht="15" customHeight="1" x14ac:dyDescent="0.45">
      <c r="A46" s="50" t="s">
        <v>45</v>
      </c>
      <c r="B46" s="90">
        <v>44380</v>
      </c>
      <c r="C46" s="90">
        <v>86081</v>
      </c>
      <c r="D46" s="51">
        <v>79013</v>
      </c>
      <c r="E46" s="51">
        <v>80315</v>
      </c>
      <c r="F46" s="51">
        <v>82715</v>
      </c>
      <c r="G46" s="51">
        <v>82917</v>
      </c>
      <c r="H46" s="51">
        <v>84210</v>
      </c>
      <c r="I46" s="51">
        <v>85882</v>
      </c>
      <c r="J46" s="51">
        <v>86006</v>
      </c>
      <c r="K46" s="51">
        <v>86081</v>
      </c>
      <c r="L46" s="51">
        <v>86870</v>
      </c>
      <c r="M46" s="51">
        <v>86869</v>
      </c>
      <c r="N46" s="51">
        <v>86478</v>
      </c>
      <c r="O46" s="51">
        <v>87969</v>
      </c>
      <c r="P46" s="51">
        <v>89209</v>
      </c>
      <c r="Q46" s="95">
        <f t="shared" si="9"/>
        <v>1.4095874683127011E-2</v>
      </c>
      <c r="R46" s="95">
        <f t="shared" si="8"/>
        <v>0.97641302920187378</v>
      </c>
    </row>
    <row r="47" spans="1:18" x14ac:dyDescent="0.45">
      <c r="A47" s="48" t="s">
        <v>153</v>
      </c>
      <c r="B47" s="91">
        <f t="shared" ref="B47" si="10">SUM(B42:B46)</f>
        <v>103824</v>
      </c>
      <c r="C47" s="91">
        <f t="shared" ref="C47" si="11">SUM(C42:C46)</f>
        <v>192385</v>
      </c>
      <c r="D47" s="91">
        <f t="shared" ref="D47:N47" si="12">SUM(D42:D46)</f>
        <v>172964</v>
      </c>
      <c r="E47" s="91">
        <f t="shared" si="12"/>
        <v>176724</v>
      </c>
      <c r="F47" s="91">
        <f t="shared" si="12"/>
        <v>181091</v>
      </c>
      <c r="G47" s="91">
        <f t="shared" si="12"/>
        <v>181914</v>
      </c>
      <c r="H47" s="91">
        <f t="shared" si="12"/>
        <v>184523</v>
      </c>
      <c r="I47" s="91">
        <f t="shared" si="12"/>
        <v>189520</v>
      </c>
      <c r="J47" s="91">
        <f t="shared" si="12"/>
        <v>190158</v>
      </c>
      <c r="K47" s="91">
        <f t="shared" si="12"/>
        <v>192385</v>
      </c>
      <c r="L47" s="91">
        <f t="shared" si="12"/>
        <v>196505</v>
      </c>
      <c r="M47" s="91">
        <f t="shared" si="12"/>
        <v>196942</v>
      </c>
      <c r="N47" s="91">
        <f t="shared" si="12"/>
        <v>195852</v>
      </c>
      <c r="O47" s="91">
        <f t="shared" ref="O47:P47" si="13">SUM(O42:O46)</f>
        <v>202332</v>
      </c>
      <c r="P47" s="91">
        <f t="shared" si="13"/>
        <v>206066</v>
      </c>
      <c r="Q47" s="96">
        <f t="shared" si="9"/>
        <v>1.8454816835695786E-2</v>
      </c>
      <c r="R47" s="96">
        <f t="shared" si="8"/>
        <v>0.97353402498251984</v>
      </c>
    </row>
    <row r="48" spans="1:18" x14ac:dyDescent="0.45">
      <c r="A48" s="93"/>
      <c r="B48" s="92"/>
      <c r="C48" s="92"/>
      <c r="D48" s="92"/>
      <c r="E48" s="92"/>
      <c r="F48" s="92"/>
      <c r="G48" s="92"/>
      <c r="H48" s="92"/>
      <c r="I48" s="92"/>
      <c r="J48" s="92"/>
      <c r="K48" s="92"/>
      <c r="L48" s="92"/>
      <c r="M48" s="92"/>
      <c r="N48" s="92"/>
    </row>
    <row r="49" spans="1:19" x14ac:dyDescent="0.45">
      <c r="A49" s="93"/>
      <c r="B49" s="92"/>
      <c r="C49" s="92"/>
      <c r="D49" s="92"/>
      <c r="E49" s="92"/>
      <c r="F49" s="92"/>
      <c r="G49" s="92"/>
      <c r="H49" s="92"/>
      <c r="I49" s="92"/>
      <c r="J49" s="92"/>
      <c r="K49" s="92"/>
      <c r="L49" s="92"/>
      <c r="M49" s="92"/>
      <c r="N49" s="92"/>
    </row>
    <row r="50" spans="1:19" ht="42.75" x14ac:dyDescent="0.45">
      <c r="A50" s="86" t="s">
        <v>27</v>
      </c>
      <c r="B50" s="97">
        <v>45107</v>
      </c>
      <c r="C50" s="97">
        <v>45473</v>
      </c>
      <c r="D50" s="88" t="s">
        <v>104</v>
      </c>
      <c r="E50" s="88" t="s">
        <v>105</v>
      </c>
      <c r="F50" s="88">
        <v>45292</v>
      </c>
      <c r="G50" s="88">
        <v>45323</v>
      </c>
      <c r="H50" s="88">
        <v>45352</v>
      </c>
      <c r="I50" s="88">
        <v>45383</v>
      </c>
      <c r="J50" s="88">
        <v>45413</v>
      </c>
      <c r="K50" s="88">
        <v>45444</v>
      </c>
      <c r="L50" s="98">
        <v>45474</v>
      </c>
      <c r="M50" s="98">
        <v>45505</v>
      </c>
      <c r="N50" s="98">
        <v>45536</v>
      </c>
      <c r="O50" s="98">
        <v>45566</v>
      </c>
      <c r="P50" s="98">
        <v>45597</v>
      </c>
      <c r="Q50" s="89" t="s">
        <v>76</v>
      </c>
    </row>
    <row r="51" spans="1:19" x14ac:dyDescent="0.45">
      <c r="A51" s="99" t="s">
        <v>41</v>
      </c>
      <c r="B51" s="100">
        <v>5678</v>
      </c>
      <c r="C51" s="100">
        <v>7180</v>
      </c>
      <c r="D51" s="101">
        <v>6185</v>
      </c>
      <c r="E51" s="101">
        <v>6510</v>
      </c>
      <c r="F51" s="101">
        <v>6748</v>
      </c>
      <c r="G51" s="101">
        <v>6669</v>
      </c>
      <c r="H51" s="101">
        <v>6888</v>
      </c>
      <c r="I51" s="101">
        <v>6905</v>
      </c>
      <c r="J51" s="101">
        <v>7106</v>
      </c>
      <c r="K51" s="101">
        <v>7180</v>
      </c>
      <c r="L51" s="101">
        <v>7305</v>
      </c>
      <c r="M51" s="101">
        <v>7641</v>
      </c>
      <c r="N51" s="101">
        <v>7666</v>
      </c>
      <c r="O51" s="101">
        <v>7762</v>
      </c>
      <c r="P51" s="101">
        <v>7769</v>
      </c>
      <c r="Q51" s="102">
        <f>(P51-O51)/O51</f>
        <v>9.0182942540582324E-4</v>
      </c>
    </row>
    <row r="52" spans="1:19" x14ac:dyDescent="0.45">
      <c r="A52" s="50" t="s">
        <v>42</v>
      </c>
      <c r="B52" s="90">
        <v>62954</v>
      </c>
      <c r="C52" s="90">
        <v>76583</v>
      </c>
      <c r="D52" s="51">
        <v>67945</v>
      </c>
      <c r="E52" s="51">
        <v>69459</v>
      </c>
      <c r="F52" s="51">
        <v>70588</v>
      </c>
      <c r="G52" s="51">
        <v>70442</v>
      </c>
      <c r="H52" s="51">
        <v>71396</v>
      </c>
      <c r="I52" s="51">
        <v>73904</v>
      </c>
      <c r="J52" s="51">
        <v>74993</v>
      </c>
      <c r="K52" s="51">
        <v>76583</v>
      </c>
      <c r="L52" s="51">
        <v>78479</v>
      </c>
      <c r="M52" s="51">
        <v>79840</v>
      </c>
      <c r="N52" s="51">
        <v>80549</v>
      </c>
      <c r="O52" s="51">
        <v>82920</v>
      </c>
      <c r="P52" s="51">
        <v>84202</v>
      </c>
      <c r="Q52" s="102">
        <f t="shared" ref="Q52:Q56" si="14">(P52-O52)/O52</f>
        <v>1.5460684997588037E-2</v>
      </c>
    </row>
    <row r="53" spans="1:19" x14ac:dyDescent="0.45">
      <c r="A53" s="50" t="s">
        <v>43</v>
      </c>
      <c r="B53" s="90">
        <v>4441</v>
      </c>
      <c r="C53" s="90">
        <v>2703</v>
      </c>
      <c r="D53" s="51">
        <v>3778</v>
      </c>
      <c r="E53" s="51">
        <v>3463</v>
      </c>
      <c r="F53" s="51">
        <v>3133</v>
      </c>
      <c r="G53" s="51">
        <v>2979</v>
      </c>
      <c r="H53" s="51">
        <v>2842</v>
      </c>
      <c r="I53" s="51">
        <v>2877</v>
      </c>
      <c r="J53" s="51">
        <v>2812</v>
      </c>
      <c r="K53" s="51">
        <v>2703</v>
      </c>
      <c r="L53" s="51">
        <v>2655</v>
      </c>
      <c r="M53" s="51">
        <v>2758</v>
      </c>
      <c r="N53" s="51">
        <v>2848</v>
      </c>
      <c r="O53" s="51">
        <v>2787</v>
      </c>
      <c r="P53" s="51">
        <v>2824</v>
      </c>
      <c r="Q53" s="102">
        <f t="shared" si="14"/>
        <v>1.3275923932543954E-2</v>
      </c>
    </row>
    <row r="54" spans="1:19" x14ac:dyDescent="0.45">
      <c r="A54" s="50" t="s">
        <v>44</v>
      </c>
      <c r="B54" s="90">
        <v>16005</v>
      </c>
      <c r="C54" s="90">
        <v>22420</v>
      </c>
      <c r="D54" s="51">
        <v>17485</v>
      </c>
      <c r="E54" s="51">
        <v>18399</v>
      </c>
      <c r="F54" s="51">
        <v>19266</v>
      </c>
      <c r="G54" s="51">
        <v>19862</v>
      </c>
      <c r="H54" s="51">
        <v>20332</v>
      </c>
      <c r="I54" s="51">
        <v>21187</v>
      </c>
      <c r="J54" s="51">
        <v>21650</v>
      </c>
      <c r="K54" s="51">
        <v>22420</v>
      </c>
      <c r="L54" s="51">
        <v>23326</v>
      </c>
      <c r="M54" s="51">
        <v>24052</v>
      </c>
      <c r="N54" s="51">
        <v>24577</v>
      </c>
      <c r="O54" s="51">
        <v>25160</v>
      </c>
      <c r="P54" s="51">
        <v>25509</v>
      </c>
      <c r="Q54" s="102">
        <f t="shared" si="14"/>
        <v>1.3871224165341813E-2</v>
      </c>
    </row>
    <row r="55" spans="1:19" ht="15" customHeight="1" x14ac:dyDescent="0.45">
      <c r="A55" s="50" t="s">
        <v>45</v>
      </c>
      <c r="B55" s="90">
        <v>71029</v>
      </c>
      <c r="C55" s="90">
        <v>87810</v>
      </c>
      <c r="D55" s="51">
        <v>80396</v>
      </c>
      <c r="E55" s="51">
        <v>81747</v>
      </c>
      <c r="F55" s="51">
        <v>83594</v>
      </c>
      <c r="G55" s="51">
        <v>83407</v>
      </c>
      <c r="H55" s="51">
        <v>85040</v>
      </c>
      <c r="I55" s="51">
        <v>86734</v>
      </c>
      <c r="J55" s="51">
        <v>87425</v>
      </c>
      <c r="K55" s="51">
        <v>87810</v>
      </c>
      <c r="L55" s="51">
        <v>88099</v>
      </c>
      <c r="M55" s="51">
        <v>89470</v>
      </c>
      <c r="N55" s="51">
        <v>90068</v>
      </c>
      <c r="O55" s="51">
        <v>90543</v>
      </c>
      <c r="P55" s="51">
        <v>91364</v>
      </c>
      <c r="Q55" s="102">
        <f t="shared" si="14"/>
        <v>9.0675148824315519E-3</v>
      </c>
    </row>
    <row r="56" spans="1:19" x14ac:dyDescent="0.45">
      <c r="A56" s="48" t="s">
        <v>153</v>
      </c>
      <c r="B56" s="91">
        <f t="shared" ref="B56" si="15">SUM(B51:B55)</f>
        <v>160107</v>
      </c>
      <c r="C56" s="91">
        <f t="shared" ref="C56" si="16">SUM(C51:C55)</f>
        <v>196696</v>
      </c>
      <c r="D56" s="91">
        <f t="shared" ref="D56:N56" si="17">SUM(D51:D55)</f>
        <v>175789</v>
      </c>
      <c r="E56" s="91">
        <f t="shared" si="17"/>
        <v>179578</v>
      </c>
      <c r="F56" s="91">
        <f t="shared" si="17"/>
        <v>183329</v>
      </c>
      <c r="G56" s="91">
        <f t="shared" si="17"/>
        <v>183359</v>
      </c>
      <c r="H56" s="91">
        <f t="shared" si="17"/>
        <v>186498</v>
      </c>
      <c r="I56" s="91">
        <f t="shared" si="17"/>
        <v>191607</v>
      </c>
      <c r="J56" s="91">
        <f t="shared" si="17"/>
        <v>193986</v>
      </c>
      <c r="K56" s="91">
        <f t="shared" si="17"/>
        <v>196696</v>
      </c>
      <c r="L56" s="91">
        <f t="shared" si="17"/>
        <v>199864</v>
      </c>
      <c r="M56" s="91">
        <f t="shared" si="17"/>
        <v>203761</v>
      </c>
      <c r="N56" s="91">
        <f t="shared" si="17"/>
        <v>205708</v>
      </c>
      <c r="O56" s="91">
        <f t="shared" ref="O56:P56" si="18">SUM(O51:O55)</f>
        <v>209172</v>
      </c>
      <c r="P56" s="91">
        <f t="shared" si="18"/>
        <v>211668</v>
      </c>
      <c r="Q56" s="103">
        <f t="shared" si="14"/>
        <v>1.1932763467385692E-2</v>
      </c>
    </row>
    <row r="59" spans="1:19" ht="28.5" x14ac:dyDescent="0.45">
      <c r="A59" s="86" t="s">
        <v>199</v>
      </c>
      <c r="B59" s="87" t="s">
        <v>35</v>
      </c>
      <c r="C59" s="87" t="s">
        <v>36</v>
      </c>
      <c r="D59" s="87" t="s">
        <v>216</v>
      </c>
      <c r="E59" s="88" t="s">
        <v>104</v>
      </c>
      <c r="F59" s="88" t="s">
        <v>105</v>
      </c>
      <c r="G59" s="88">
        <v>45292</v>
      </c>
      <c r="H59" s="88">
        <v>45323</v>
      </c>
      <c r="I59" s="88">
        <v>45352</v>
      </c>
      <c r="J59" s="88">
        <v>45383</v>
      </c>
      <c r="K59" s="88">
        <v>45413</v>
      </c>
      <c r="L59" s="88">
        <v>45444</v>
      </c>
      <c r="M59" s="66">
        <v>45474</v>
      </c>
      <c r="N59" s="66">
        <v>45505</v>
      </c>
      <c r="O59" s="66">
        <v>45536</v>
      </c>
      <c r="P59" s="66">
        <v>45566</v>
      </c>
      <c r="Q59" s="66">
        <v>45597</v>
      </c>
      <c r="R59" s="88" t="s">
        <v>150</v>
      </c>
      <c r="S59" s="89" t="s">
        <v>134</v>
      </c>
    </row>
    <row r="60" spans="1:19" x14ac:dyDescent="0.45">
      <c r="A60" s="50" t="s">
        <v>154</v>
      </c>
      <c r="B60" s="104">
        <v>15543</v>
      </c>
      <c r="C60" s="104">
        <v>22267</v>
      </c>
      <c r="D60" s="104">
        <v>29909</v>
      </c>
      <c r="E60" s="51">
        <v>2731</v>
      </c>
      <c r="F60" s="51">
        <v>1660</v>
      </c>
      <c r="G60" s="51">
        <v>2017</v>
      </c>
      <c r="H60" s="51">
        <v>2733</v>
      </c>
      <c r="I60" s="51">
        <v>2615</v>
      </c>
      <c r="J60" s="51">
        <v>2667</v>
      </c>
      <c r="K60" s="51">
        <v>3020</v>
      </c>
      <c r="L60" s="51">
        <v>2773</v>
      </c>
      <c r="M60" s="51">
        <v>2515</v>
      </c>
      <c r="N60" s="51">
        <v>2549</v>
      </c>
      <c r="O60" s="51">
        <v>2676</v>
      </c>
      <c r="P60" s="51">
        <v>3262</v>
      </c>
      <c r="Q60" s="51">
        <v>3037</v>
      </c>
      <c r="R60" s="104">
        <f>SUM(M60:Q60)</f>
        <v>14039</v>
      </c>
      <c r="S60" s="104">
        <v>12424</v>
      </c>
    </row>
    <row r="61" spans="1:19" x14ac:dyDescent="0.45">
      <c r="A61" s="50" t="s">
        <v>42</v>
      </c>
      <c r="B61" s="104">
        <v>45476</v>
      </c>
      <c r="C61" s="104">
        <v>69486</v>
      </c>
      <c r="D61" s="104">
        <v>115364</v>
      </c>
      <c r="E61" s="51">
        <v>10446</v>
      </c>
      <c r="F61" s="51">
        <v>6351</v>
      </c>
      <c r="G61" s="51">
        <v>8910</v>
      </c>
      <c r="H61" s="51">
        <v>10747</v>
      </c>
      <c r="I61" s="51">
        <v>10474</v>
      </c>
      <c r="J61" s="51">
        <v>10199</v>
      </c>
      <c r="K61" s="51">
        <v>12701</v>
      </c>
      <c r="L61" s="51">
        <v>10312</v>
      </c>
      <c r="M61" s="51">
        <v>11674</v>
      </c>
      <c r="N61" s="51">
        <v>12594</v>
      </c>
      <c r="O61" s="51">
        <v>11698</v>
      </c>
      <c r="P61" s="51">
        <v>11543</v>
      </c>
      <c r="Q61" s="51">
        <v>10442</v>
      </c>
      <c r="R61" s="104">
        <f t="shared" ref="R61:R63" si="19">SUM(M61:Q61)</f>
        <v>57951</v>
      </c>
      <c r="S61" s="104">
        <v>45670</v>
      </c>
    </row>
    <row r="62" spans="1:19" x14ac:dyDescent="0.45">
      <c r="A62" s="50" t="s">
        <v>43</v>
      </c>
      <c r="B62" s="104">
        <v>11688</v>
      </c>
      <c r="C62" s="104">
        <v>14914</v>
      </c>
      <c r="D62" s="104">
        <v>19241</v>
      </c>
      <c r="E62" s="51">
        <v>1799</v>
      </c>
      <c r="F62" s="51">
        <v>945</v>
      </c>
      <c r="G62" s="51">
        <v>1362</v>
      </c>
      <c r="H62" s="51">
        <v>1677</v>
      </c>
      <c r="I62" s="51">
        <v>1687</v>
      </c>
      <c r="J62" s="51">
        <v>1673</v>
      </c>
      <c r="K62" s="51">
        <v>2043</v>
      </c>
      <c r="L62" s="51">
        <v>1718</v>
      </c>
      <c r="M62" s="51">
        <v>1342</v>
      </c>
      <c r="N62" s="51">
        <v>1447</v>
      </c>
      <c r="O62" s="51">
        <v>1571</v>
      </c>
      <c r="P62" s="51">
        <v>2088</v>
      </c>
      <c r="Q62" s="51">
        <v>1884</v>
      </c>
      <c r="R62" s="104">
        <f t="shared" si="19"/>
        <v>8332</v>
      </c>
      <c r="S62" s="104">
        <v>8136</v>
      </c>
    </row>
    <row r="63" spans="1:19" x14ac:dyDescent="0.45">
      <c r="A63" s="48" t="s">
        <v>155</v>
      </c>
      <c r="B63" s="91">
        <f t="shared" ref="B63:O63" si="20">SUM(B60:B62)</f>
        <v>72707</v>
      </c>
      <c r="C63" s="91">
        <f t="shared" si="20"/>
        <v>106667</v>
      </c>
      <c r="D63" s="91">
        <f t="shared" si="20"/>
        <v>164514</v>
      </c>
      <c r="E63" s="91">
        <f t="shared" si="20"/>
        <v>14976</v>
      </c>
      <c r="F63" s="91">
        <f t="shared" si="20"/>
        <v>8956</v>
      </c>
      <c r="G63" s="91">
        <f t="shared" si="20"/>
        <v>12289</v>
      </c>
      <c r="H63" s="91">
        <f t="shared" si="20"/>
        <v>15157</v>
      </c>
      <c r="I63" s="91">
        <f t="shared" si="20"/>
        <v>14776</v>
      </c>
      <c r="J63" s="91">
        <f t="shared" si="20"/>
        <v>14539</v>
      </c>
      <c r="K63" s="91">
        <f t="shared" si="20"/>
        <v>17764</v>
      </c>
      <c r="L63" s="91">
        <f t="shared" si="20"/>
        <v>14803</v>
      </c>
      <c r="M63" s="91">
        <f t="shared" si="20"/>
        <v>15531</v>
      </c>
      <c r="N63" s="91">
        <f t="shared" si="20"/>
        <v>16590</v>
      </c>
      <c r="O63" s="91">
        <f t="shared" si="20"/>
        <v>15945</v>
      </c>
      <c r="P63" s="91">
        <f t="shared" ref="P63:Q63" si="21">SUM(P60:P62)</f>
        <v>16893</v>
      </c>
      <c r="Q63" s="91">
        <f t="shared" si="21"/>
        <v>15363</v>
      </c>
      <c r="R63" s="105">
        <f t="shared" si="19"/>
        <v>80322</v>
      </c>
      <c r="S63" s="105">
        <v>66230</v>
      </c>
    </row>
    <row r="64" spans="1:19" x14ac:dyDescent="0.45">
      <c r="A64" s="248" t="s">
        <v>198</v>
      </c>
      <c r="B64" s="248"/>
      <c r="C64" s="248"/>
      <c r="D64" s="248"/>
      <c r="E64" s="248"/>
      <c r="F64" s="248"/>
      <c r="G64" s="248"/>
      <c r="H64" s="248"/>
      <c r="I64" s="248"/>
      <c r="J64" s="248"/>
      <c r="K64" s="248"/>
      <c r="L64" s="248"/>
      <c r="M64" s="248"/>
      <c r="N64" s="248"/>
      <c r="O64" s="248"/>
      <c r="P64" s="248"/>
      <c r="Q64" s="248"/>
      <c r="R64" s="248"/>
    </row>
    <row r="70" spans="1:1" x14ac:dyDescent="0.45">
      <c r="A70" s="106" t="s">
        <v>6</v>
      </c>
    </row>
    <row r="71" spans="1:1" x14ac:dyDescent="0.45">
      <c r="A71" s="107"/>
    </row>
    <row r="73" spans="1:1" x14ac:dyDescent="0.45">
      <c r="A73" s="4" t="s">
        <v>6</v>
      </c>
    </row>
  </sheetData>
  <sheetProtection algorithmName="SHA-512" hashValue="4M8A0AxB/REBZlVddt1ISuyc9naWxbdcd2D4pVVdBuBu4N/86QWv9TA4oGNtI9cFwQzjy+m9RZ4V81O9KGcaiw==" saltValue="KMHhVh9CBTkGxkiBoYitew==" spinCount="100000" sheet="1" objects="1" scenarios="1"/>
  <mergeCells count="1">
    <mergeCell ref="A64:R64"/>
  </mergeCells>
  <hyperlinks>
    <hyperlink ref="A14" location="Conditions!Condition__determined_1" display="Conditions Determined" xr:uid="{00000000-0004-0000-0500-000000000000}"/>
    <hyperlink ref="A10" location="Incoming_Conditions" display="Incoming Conditions - Net Conditions Received" xr:uid="{00000000-0004-0000-0500-000001000000}"/>
    <hyperlink ref="A12" location="Conditions!Conditions_being_processed_by_an" display="Conditions Being Processed" xr:uid="{00000000-0004-0000-0500-000002000000}"/>
    <hyperlink ref="A11" location="Conditions!Conditions_unallocated" display="Conditions Unallocated" xr:uid="{00000000-0004-0000-0500-000003000000}"/>
    <hyperlink ref="A13" location="Conditions!Conditions_On_hand" display="Conditions On Hand" xr:uid="{00000000-0004-0000-0500-000004000000}"/>
  </hyperlinks>
  <pageMargins left="0.7" right="0.7" top="0.75" bottom="0.75" header="0.3" footer="0.3"/>
  <pageSetup paperSize="9" scale="4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V48"/>
  <sheetViews>
    <sheetView zoomScale="90" zoomScaleNormal="90" workbookViewId="0">
      <selection activeCell="A33" sqref="A33:Q33"/>
    </sheetView>
  </sheetViews>
  <sheetFormatPr defaultColWidth="9.1328125" defaultRowHeight="14.25" x14ac:dyDescent="0.45"/>
  <cols>
    <col min="1" max="1" width="35.86328125" style="4" customWidth="1"/>
    <col min="2" max="4" width="10.73046875" style="4" customWidth="1"/>
    <col min="5" max="17" width="9.1328125" style="4" customWidth="1"/>
    <col min="18" max="18" width="10.1328125" style="4" bestFit="1" customWidth="1"/>
    <col min="19" max="16384" width="9.1328125" style="4"/>
  </cols>
  <sheetData>
    <row r="1" spans="1:19" s="2" customFormat="1" x14ac:dyDescent="0.45">
      <c r="A1" s="1"/>
      <c r="B1" s="1"/>
      <c r="C1" s="1"/>
      <c r="D1" s="1"/>
      <c r="E1" s="1"/>
      <c r="F1" s="1"/>
      <c r="G1" s="1"/>
      <c r="H1" s="1"/>
      <c r="I1" s="1"/>
      <c r="J1" s="1"/>
      <c r="K1" s="1"/>
      <c r="L1" s="1"/>
      <c r="M1" s="1"/>
      <c r="N1" s="1"/>
      <c r="O1" s="1"/>
      <c r="P1" s="1"/>
      <c r="Q1" s="1"/>
      <c r="R1" s="1"/>
    </row>
    <row r="2" spans="1:19" s="2" customFormat="1" x14ac:dyDescent="0.45">
      <c r="A2" s="1"/>
      <c r="B2" s="1"/>
      <c r="C2" s="1"/>
      <c r="D2" s="1"/>
      <c r="E2" s="1"/>
      <c r="F2" s="1"/>
      <c r="G2" s="1"/>
      <c r="H2" s="1"/>
      <c r="I2" s="1"/>
      <c r="J2" s="1"/>
      <c r="K2" s="1"/>
      <c r="L2" s="1"/>
      <c r="M2" s="1"/>
      <c r="N2" s="1"/>
      <c r="O2" s="1"/>
      <c r="P2" s="1"/>
      <c r="Q2" s="1"/>
      <c r="R2" s="1"/>
    </row>
    <row r="3" spans="1:19" s="2" customFormat="1" x14ac:dyDescent="0.45">
      <c r="A3" s="1"/>
      <c r="B3" s="1"/>
      <c r="C3" s="1"/>
      <c r="D3" s="1"/>
      <c r="E3" s="1"/>
      <c r="F3" s="1"/>
      <c r="G3" s="1"/>
      <c r="H3" s="1"/>
      <c r="I3" s="1"/>
      <c r="J3" s="1"/>
      <c r="K3" s="1"/>
      <c r="L3" s="1"/>
      <c r="M3" s="1"/>
      <c r="N3" s="1"/>
      <c r="O3" s="1"/>
      <c r="P3" s="1"/>
      <c r="Q3" s="1"/>
      <c r="R3" s="1"/>
    </row>
    <row r="4" spans="1:19" s="2" customFormat="1" x14ac:dyDescent="0.45">
      <c r="A4" s="1"/>
      <c r="B4" s="1"/>
      <c r="C4" s="1"/>
      <c r="D4" s="1"/>
      <c r="E4" s="1"/>
      <c r="F4" s="1"/>
      <c r="G4" s="1"/>
      <c r="H4" s="1"/>
      <c r="I4" s="1"/>
      <c r="J4" s="1"/>
      <c r="K4" s="1"/>
      <c r="L4" s="1"/>
      <c r="M4" s="1"/>
      <c r="N4" s="1"/>
      <c r="O4" s="1"/>
      <c r="P4" s="1"/>
      <c r="Q4" s="1"/>
      <c r="R4" s="1"/>
    </row>
    <row r="5" spans="1:19" s="2" customFormat="1" x14ac:dyDescent="0.45">
      <c r="A5" s="1"/>
      <c r="B5" s="1"/>
      <c r="C5" s="1"/>
      <c r="D5" s="1"/>
      <c r="E5" s="1"/>
      <c r="F5" s="1"/>
      <c r="G5" s="1"/>
      <c r="H5" s="1"/>
      <c r="I5" s="1"/>
      <c r="J5" s="1"/>
      <c r="K5" s="1"/>
      <c r="L5" s="1"/>
      <c r="M5" s="1"/>
      <c r="N5" s="1"/>
      <c r="O5" s="1"/>
      <c r="P5" s="1"/>
      <c r="Q5" s="1"/>
      <c r="R5" s="1"/>
    </row>
    <row r="6" spans="1:19" s="2" customFormat="1" x14ac:dyDescent="0.45">
      <c r="A6" s="3"/>
      <c r="B6" s="3"/>
      <c r="C6" s="3"/>
      <c r="D6" s="3"/>
      <c r="E6" s="3"/>
      <c r="F6" s="3"/>
      <c r="G6" s="3"/>
      <c r="H6" s="3"/>
      <c r="I6" s="3"/>
      <c r="J6" s="3"/>
      <c r="K6" s="3"/>
      <c r="L6" s="3"/>
      <c r="M6" s="1"/>
      <c r="N6" s="1"/>
      <c r="O6" s="1"/>
      <c r="P6" s="1"/>
      <c r="Q6" s="1"/>
      <c r="R6" s="1"/>
      <c r="S6" s="12"/>
    </row>
    <row r="7" spans="1:19" s="2" customFormat="1" x14ac:dyDescent="0.45">
      <c r="A7" s="3"/>
      <c r="B7" s="3"/>
      <c r="C7" s="3"/>
      <c r="D7" s="3"/>
      <c r="E7" s="3"/>
      <c r="F7" s="3"/>
      <c r="G7" s="3"/>
      <c r="H7" s="3"/>
      <c r="I7" s="3"/>
      <c r="J7" s="3"/>
      <c r="K7" s="3"/>
      <c r="L7" s="3"/>
      <c r="M7" s="1"/>
      <c r="N7" s="1"/>
      <c r="O7" s="1"/>
      <c r="P7" s="1"/>
      <c r="Q7" s="1"/>
      <c r="R7" s="1"/>
      <c r="S7" s="12"/>
    </row>
    <row r="8" spans="1:19" x14ac:dyDescent="0.45">
      <c r="R8" s="190">
        <v>45626</v>
      </c>
    </row>
    <row r="9" spans="1:19" ht="18" x14ac:dyDescent="0.55000000000000004">
      <c r="A9" s="5" t="s">
        <v>156</v>
      </c>
      <c r="B9" s="61" t="s">
        <v>6</v>
      </c>
    </row>
    <row r="10" spans="1:19" x14ac:dyDescent="0.45">
      <c r="A10" s="62" t="s">
        <v>31</v>
      </c>
      <c r="B10" s="61"/>
      <c r="E10" s="4" t="s">
        <v>6</v>
      </c>
    </row>
    <row r="11" spans="1:19" x14ac:dyDescent="0.45">
      <c r="A11" s="62" t="s">
        <v>32</v>
      </c>
      <c r="B11" s="61"/>
    </row>
    <row r="12" spans="1:19" x14ac:dyDescent="0.45">
      <c r="A12" s="62"/>
      <c r="B12" s="61"/>
    </row>
    <row r="26" spans="1:22" x14ac:dyDescent="0.45">
      <c r="A26" s="63" t="s">
        <v>31</v>
      </c>
      <c r="B26" s="64" t="s">
        <v>35</v>
      </c>
      <c r="C26" s="64" t="s">
        <v>36</v>
      </c>
      <c r="D26" s="64" t="s">
        <v>216</v>
      </c>
      <c r="E26" s="65" t="s">
        <v>157</v>
      </c>
      <c r="F26" s="65" t="s">
        <v>158</v>
      </c>
      <c r="G26" s="65">
        <v>45292</v>
      </c>
      <c r="H26" s="65">
        <v>45323</v>
      </c>
      <c r="I26" s="65">
        <v>45352</v>
      </c>
      <c r="J26" s="65">
        <v>45383</v>
      </c>
      <c r="K26" s="65">
        <v>45413</v>
      </c>
      <c r="L26" s="65">
        <v>45444</v>
      </c>
      <c r="M26" s="66">
        <v>45474</v>
      </c>
      <c r="N26" s="66">
        <v>45505</v>
      </c>
      <c r="O26" s="66">
        <v>45536</v>
      </c>
      <c r="P26" s="66">
        <v>45566</v>
      </c>
      <c r="Q26" s="66">
        <v>45597</v>
      </c>
      <c r="R26" s="67" t="s">
        <v>159</v>
      </c>
    </row>
    <row r="27" spans="1:22" x14ac:dyDescent="0.45">
      <c r="A27" s="68" t="s">
        <v>41</v>
      </c>
      <c r="B27" s="69">
        <v>0.64900000000000002</v>
      </c>
      <c r="C27" s="69">
        <v>0.56799999999999995</v>
      </c>
      <c r="D27" s="69">
        <v>0.629</v>
      </c>
      <c r="E27" s="70">
        <v>0.6</v>
      </c>
      <c r="F27" s="70">
        <v>0.67530120481927713</v>
      </c>
      <c r="G27" s="70">
        <v>0.57899999999999996</v>
      </c>
      <c r="H27" s="70">
        <v>0.64500000000000002</v>
      </c>
      <c r="I27" s="70">
        <v>0.64400000000000002</v>
      </c>
      <c r="J27" s="70">
        <v>0.63600000000000001</v>
      </c>
      <c r="K27" s="70">
        <v>0.625</v>
      </c>
      <c r="L27" s="70">
        <v>0.60899999999999999</v>
      </c>
      <c r="M27" s="70">
        <v>0.61599999999999999</v>
      </c>
      <c r="N27" s="70">
        <v>0.60099999999999998</v>
      </c>
      <c r="O27" s="70">
        <v>0.56399999999999995</v>
      </c>
      <c r="P27" s="70">
        <v>0.55800000000000005</v>
      </c>
      <c r="Q27" s="70">
        <v>0.60099999999999998</v>
      </c>
      <c r="R27" s="71">
        <v>0.58899999999999997</v>
      </c>
    </row>
    <row r="28" spans="1:22" x14ac:dyDescent="0.45">
      <c r="A28" s="68" t="s">
        <v>42</v>
      </c>
      <c r="B28" s="69">
        <v>0.80800000000000005</v>
      </c>
      <c r="C28" s="69">
        <v>0.82399999999999995</v>
      </c>
      <c r="D28" s="69">
        <v>0.85599999999999998</v>
      </c>
      <c r="E28" s="70">
        <v>0.86499999999999999</v>
      </c>
      <c r="F28" s="70">
        <v>0.89293024720516456</v>
      </c>
      <c r="G28" s="70">
        <v>0.85399999999999998</v>
      </c>
      <c r="H28" s="70">
        <v>0.85899999999999999</v>
      </c>
      <c r="I28" s="70">
        <v>0.86099999999999999</v>
      </c>
      <c r="J28" s="70">
        <v>0.85699999999999998</v>
      </c>
      <c r="K28" s="70">
        <v>0.83899999999999997</v>
      </c>
      <c r="L28" s="70">
        <v>0.82899999999999996</v>
      </c>
      <c r="M28" s="70">
        <v>0.83199999999999996</v>
      </c>
      <c r="N28" s="70">
        <v>0.85</v>
      </c>
      <c r="O28" s="70">
        <v>0.83699999999999997</v>
      </c>
      <c r="P28" s="70">
        <v>0.83099999999999996</v>
      </c>
      <c r="Q28" s="70">
        <v>0.83899999999999997</v>
      </c>
      <c r="R28" s="71">
        <v>0.83699999999999997</v>
      </c>
    </row>
    <row r="29" spans="1:22" x14ac:dyDescent="0.45">
      <c r="A29" s="68" t="s">
        <v>43</v>
      </c>
      <c r="B29" s="69">
        <v>0.55000000000000004</v>
      </c>
      <c r="C29" s="69">
        <v>0.46600000000000003</v>
      </c>
      <c r="D29" s="69">
        <v>0.51200000000000001</v>
      </c>
      <c r="E29" s="70">
        <v>0.48399999999999999</v>
      </c>
      <c r="F29" s="70">
        <v>0.63068783068783074</v>
      </c>
      <c r="G29" s="70">
        <v>0.46200000000000002</v>
      </c>
      <c r="H29" s="70">
        <v>0.52600000000000002</v>
      </c>
      <c r="I29" s="70">
        <v>0.50600000000000001</v>
      </c>
      <c r="J29" s="70">
        <v>0.52600000000000002</v>
      </c>
      <c r="K29" s="70">
        <v>0.51600000000000001</v>
      </c>
      <c r="L29" s="70">
        <v>0.45500000000000002</v>
      </c>
      <c r="M29" s="70">
        <v>0.45100000000000001</v>
      </c>
      <c r="N29" s="70">
        <v>0.44800000000000001</v>
      </c>
      <c r="O29" s="70">
        <v>0.39300000000000002</v>
      </c>
      <c r="P29" s="70">
        <v>0.40699999999999997</v>
      </c>
      <c r="Q29" s="70">
        <v>0.48599999999999999</v>
      </c>
      <c r="R29" s="71">
        <v>0.437</v>
      </c>
      <c r="V29" s="72"/>
    </row>
    <row r="30" spans="1:22" x14ac:dyDescent="0.45">
      <c r="A30" s="73" t="s">
        <v>160</v>
      </c>
      <c r="B30" s="74">
        <v>0.72</v>
      </c>
      <c r="C30" s="74">
        <v>0.74</v>
      </c>
      <c r="D30" s="74">
        <v>0.77400000000000002</v>
      </c>
      <c r="E30" s="75">
        <v>0.77100000000000002</v>
      </c>
      <c r="F30" s="75">
        <v>0.82499999999999996</v>
      </c>
      <c r="G30" s="75">
        <v>0.76500000000000001</v>
      </c>
      <c r="H30" s="75">
        <v>0.78300000000000003</v>
      </c>
      <c r="I30" s="75">
        <v>0.78200000000000003</v>
      </c>
      <c r="J30" s="75">
        <v>0.77300000000000002</v>
      </c>
      <c r="K30" s="75">
        <v>0.76500000000000001</v>
      </c>
      <c r="L30" s="75">
        <v>0.745</v>
      </c>
      <c r="M30" s="75">
        <v>0.76400000000000001</v>
      </c>
      <c r="N30" s="75">
        <v>0.77700000000000002</v>
      </c>
      <c r="O30" s="75">
        <v>0.748</v>
      </c>
      <c r="P30" s="75">
        <v>0.72599999999999998</v>
      </c>
      <c r="Q30" s="75">
        <v>0.748</v>
      </c>
      <c r="R30" s="74">
        <v>0.752</v>
      </c>
    </row>
    <row r="31" spans="1:22" x14ac:dyDescent="0.45">
      <c r="A31" s="249" t="s">
        <v>161</v>
      </c>
      <c r="B31" s="249"/>
      <c r="C31" s="249"/>
      <c r="D31" s="249"/>
      <c r="E31" s="249"/>
      <c r="F31" s="249"/>
      <c r="G31" s="249"/>
      <c r="H31" s="249"/>
      <c r="I31" s="249"/>
      <c r="J31" s="249"/>
      <c r="K31" s="249"/>
      <c r="L31" s="249"/>
      <c r="M31" s="249"/>
      <c r="N31" s="249"/>
      <c r="O31" s="249"/>
      <c r="P31" s="249"/>
      <c r="Q31" s="249"/>
    </row>
    <row r="32" spans="1:22" x14ac:dyDescent="0.45">
      <c r="A32" s="250" t="s">
        <v>162</v>
      </c>
      <c r="B32" s="250"/>
      <c r="C32" s="250"/>
      <c r="D32" s="250"/>
      <c r="E32" s="250"/>
      <c r="F32" s="250"/>
      <c r="G32" s="250"/>
      <c r="H32" s="250"/>
      <c r="I32" s="250"/>
      <c r="J32" s="250"/>
      <c r="K32" s="250"/>
      <c r="L32" s="250"/>
      <c r="M32" s="250"/>
      <c r="N32" s="250"/>
      <c r="O32" s="250"/>
      <c r="P32" s="250"/>
      <c r="Q32" s="250"/>
    </row>
    <row r="33" spans="1:21" x14ac:dyDescent="0.45">
      <c r="A33" s="250" t="s">
        <v>163</v>
      </c>
      <c r="B33" s="250"/>
      <c r="C33" s="250"/>
      <c r="D33" s="250"/>
      <c r="E33" s="250"/>
      <c r="F33" s="250"/>
      <c r="G33" s="250"/>
      <c r="H33" s="250"/>
      <c r="I33" s="250"/>
      <c r="J33" s="250"/>
      <c r="K33" s="250"/>
      <c r="L33" s="250"/>
      <c r="M33" s="250"/>
      <c r="N33" s="250"/>
      <c r="O33" s="250"/>
      <c r="P33" s="250"/>
      <c r="Q33" s="250"/>
    </row>
    <row r="34" spans="1:21" x14ac:dyDescent="0.45">
      <c r="A34" s="250" t="s">
        <v>164</v>
      </c>
      <c r="B34" s="250"/>
      <c r="C34" s="250"/>
      <c r="D34" s="250"/>
      <c r="E34" s="250"/>
      <c r="F34" s="250"/>
      <c r="G34" s="250"/>
      <c r="H34" s="250"/>
      <c r="I34" s="250"/>
      <c r="J34" s="250"/>
      <c r="K34" s="250"/>
      <c r="L34" s="250"/>
      <c r="M34" s="250"/>
      <c r="N34" s="250"/>
      <c r="O34" s="250"/>
      <c r="P34" s="250"/>
      <c r="Q34" s="250"/>
    </row>
    <row r="35" spans="1:21" x14ac:dyDescent="0.45">
      <c r="A35" s="251"/>
      <c r="B35" s="234"/>
      <c r="C35" s="234"/>
      <c r="D35" s="234"/>
      <c r="E35" s="234"/>
      <c r="F35" s="234"/>
      <c r="G35" s="234"/>
      <c r="H35" s="234"/>
      <c r="I35" s="234"/>
      <c r="J35" s="234"/>
      <c r="K35" s="234"/>
      <c r="L35" s="234"/>
      <c r="M35" s="234"/>
      <c r="N35" s="234"/>
      <c r="O35" s="234"/>
      <c r="P35" s="234"/>
      <c r="Q35" s="234"/>
    </row>
    <row r="36" spans="1:21" x14ac:dyDescent="0.45">
      <c r="A36" s="77"/>
      <c r="B36" s="77"/>
      <c r="C36" s="77"/>
      <c r="D36" s="77"/>
      <c r="E36" s="77"/>
      <c r="F36" s="77"/>
      <c r="G36" s="77"/>
      <c r="H36" s="77"/>
      <c r="I36" s="77"/>
      <c r="J36" s="77"/>
      <c r="K36" s="77"/>
      <c r="L36" s="77"/>
      <c r="M36" s="77"/>
      <c r="N36" s="77"/>
    </row>
    <row r="37" spans="1:21" x14ac:dyDescent="0.45">
      <c r="A37" s="78" t="s">
        <v>32</v>
      </c>
      <c r="B37" s="64" t="s">
        <v>35</v>
      </c>
      <c r="C37" s="64" t="s">
        <v>36</v>
      </c>
      <c r="D37" s="64" t="s">
        <v>216</v>
      </c>
      <c r="E37" s="65" t="s">
        <v>157</v>
      </c>
      <c r="F37" s="65" t="s">
        <v>158</v>
      </c>
      <c r="G37" s="65">
        <v>45292</v>
      </c>
      <c r="H37" s="65">
        <v>45323</v>
      </c>
      <c r="I37" s="65">
        <v>45352</v>
      </c>
      <c r="J37" s="65">
        <v>45383</v>
      </c>
      <c r="K37" s="65">
        <v>45413</v>
      </c>
      <c r="L37" s="65">
        <v>45444</v>
      </c>
      <c r="M37" s="66">
        <v>45474</v>
      </c>
      <c r="N37" s="66">
        <v>45505</v>
      </c>
      <c r="O37" s="66">
        <v>45536</v>
      </c>
      <c r="P37" s="66">
        <v>45566</v>
      </c>
      <c r="Q37" s="66">
        <v>45597</v>
      </c>
      <c r="R37" s="67" t="s">
        <v>159</v>
      </c>
    </row>
    <row r="38" spans="1:21" x14ac:dyDescent="0.45">
      <c r="A38" s="50" t="s">
        <v>46</v>
      </c>
      <c r="B38" s="71">
        <v>0.67700000000000005</v>
      </c>
      <c r="C38" s="71">
        <v>0.68799999999999994</v>
      </c>
      <c r="D38" s="71">
        <v>0.622</v>
      </c>
      <c r="E38" s="70" t="s">
        <v>165</v>
      </c>
      <c r="F38" s="70" t="s">
        <v>166</v>
      </c>
      <c r="G38" s="70" t="s">
        <v>167</v>
      </c>
      <c r="H38" s="70">
        <v>0.61399999999999999</v>
      </c>
      <c r="I38" s="70">
        <v>0.61</v>
      </c>
      <c r="J38" s="70">
        <v>0.59799999999999998</v>
      </c>
      <c r="K38" s="70">
        <v>0.61299999999999999</v>
      </c>
      <c r="L38" s="70">
        <v>0.69499999999999995</v>
      </c>
      <c r="M38" s="70">
        <v>0.60399999999999998</v>
      </c>
      <c r="N38" s="70">
        <v>0.69599999999999995</v>
      </c>
      <c r="O38" s="70">
        <v>0.61899999999999999</v>
      </c>
      <c r="P38" s="70">
        <v>0.65900000000000003</v>
      </c>
      <c r="Q38" s="70">
        <v>0.66900000000000004</v>
      </c>
      <c r="R38" s="71">
        <v>0.65300000000000002</v>
      </c>
    </row>
    <row r="39" spans="1:21" x14ac:dyDescent="0.45">
      <c r="A39" s="50" t="s">
        <v>48</v>
      </c>
      <c r="B39" s="71">
        <v>0.84599999999999997</v>
      </c>
      <c r="C39" s="71">
        <v>0.874</v>
      </c>
      <c r="D39" s="71">
        <v>0.879</v>
      </c>
      <c r="E39" s="70" t="s">
        <v>168</v>
      </c>
      <c r="F39" s="70" t="s">
        <v>169</v>
      </c>
      <c r="G39" s="70" t="s">
        <v>170</v>
      </c>
      <c r="H39" s="79">
        <v>0.875</v>
      </c>
      <c r="I39" s="79">
        <v>0.878</v>
      </c>
      <c r="J39" s="79">
        <v>0.879</v>
      </c>
      <c r="K39" s="79">
        <v>0.86799999999999999</v>
      </c>
      <c r="L39" s="79">
        <v>0.88400000000000001</v>
      </c>
      <c r="M39" s="70">
        <v>0.88100000000000001</v>
      </c>
      <c r="N39" s="70">
        <v>0.89800000000000002</v>
      </c>
      <c r="O39" s="70">
        <v>0.90500000000000003</v>
      </c>
      <c r="P39" s="70">
        <v>0.88</v>
      </c>
      <c r="Q39" s="70">
        <v>0.89700000000000002</v>
      </c>
      <c r="R39" s="80">
        <v>0.89400000000000002</v>
      </c>
    </row>
    <row r="40" spans="1:21" x14ac:dyDescent="0.45">
      <c r="A40" s="50" t="s">
        <v>49</v>
      </c>
      <c r="B40" s="71">
        <v>0.47399999999999998</v>
      </c>
      <c r="C40" s="71">
        <v>0.44700000000000001</v>
      </c>
      <c r="D40" s="71">
        <v>0.40600000000000003</v>
      </c>
      <c r="E40" s="70" t="s">
        <v>171</v>
      </c>
      <c r="F40" s="70" t="s">
        <v>172</v>
      </c>
      <c r="G40" s="70" t="s">
        <v>173</v>
      </c>
      <c r="H40" s="79">
        <v>0.38900000000000001</v>
      </c>
      <c r="I40" s="79">
        <v>0.46300000000000002</v>
      </c>
      <c r="J40" s="79">
        <v>0.44600000000000001</v>
      </c>
      <c r="K40" s="79">
        <v>0.45500000000000002</v>
      </c>
      <c r="L40" s="79">
        <v>0.42</v>
      </c>
      <c r="M40" s="70">
        <v>0.41</v>
      </c>
      <c r="N40" s="70">
        <v>0.47099999999999997</v>
      </c>
      <c r="O40" s="70">
        <v>0.52300000000000002</v>
      </c>
      <c r="P40" s="70">
        <v>0.41599999999999998</v>
      </c>
      <c r="Q40" s="70">
        <v>0.45600000000000002</v>
      </c>
      <c r="R40" s="80">
        <v>0.46</v>
      </c>
    </row>
    <row r="41" spans="1:21" x14ac:dyDescent="0.45">
      <c r="A41" s="50" t="s">
        <v>146</v>
      </c>
      <c r="B41" s="71">
        <v>0.90500000000000003</v>
      </c>
      <c r="C41" s="71">
        <v>0.96699999999999997</v>
      </c>
      <c r="D41" s="71">
        <v>0.96099999999999997</v>
      </c>
      <c r="E41" s="70" t="s">
        <v>174</v>
      </c>
      <c r="F41" s="70" t="s">
        <v>175</v>
      </c>
      <c r="G41" s="70" t="s">
        <v>176</v>
      </c>
      <c r="H41" s="79">
        <v>0.96</v>
      </c>
      <c r="I41" s="79">
        <v>0.97899999999999998</v>
      </c>
      <c r="J41" s="79">
        <v>0.95499999999999996</v>
      </c>
      <c r="K41" s="79">
        <v>0.95</v>
      </c>
      <c r="L41" s="79">
        <v>0.94599999999999995</v>
      </c>
      <c r="M41" s="70">
        <v>0.97799999999999998</v>
      </c>
      <c r="N41" s="70">
        <v>0.97599999999999998</v>
      </c>
      <c r="O41" s="70">
        <v>0.95099999999999996</v>
      </c>
      <c r="P41" s="70">
        <v>0.95399999999999996</v>
      </c>
      <c r="Q41" s="70">
        <v>0.93400000000000005</v>
      </c>
      <c r="R41" s="80">
        <v>0.96</v>
      </c>
    </row>
    <row r="42" spans="1:21" x14ac:dyDescent="0.45">
      <c r="A42" s="50" t="s">
        <v>147</v>
      </c>
      <c r="B42" s="71">
        <v>0.85499999999999998</v>
      </c>
      <c r="C42" s="71">
        <v>0.94599999999999995</v>
      </c>
      <c r="D42" s="71">
        <v>0.93400000000000005</v>
      </c>
      <c r="E42" s="70" t="s">
        <v>177</v>
      </c>
      <c r="F42" s="70" t="s">
        <v>178</v>
      </c>
      <c r="G42" s="70" t="s">
        <v>179</v>
      </c>
      <c r="H42" s="79">
        <v>1</v>
      </c>
      <c r="I42" s="79">
        <v>0.95299999999999996</v>
      </c>
      <c r="J42" s="79">
        <v>0.92500000000000004</v>
      </c>
      <c r="K42" s="79">
        <v>0.90200000000000002</v>
      </c>
      <c r="L42" s="79">
        <v>0.83299999999999996</v>
      </c>
      <c r="M42" s="70">
        <v>0.94199999999999995</v>
      </c>
      <c r="N42" s="70">
        <v>0.82799999999999996</v>
      </c>
      <c r="O42" s="70">
        <v>0.94599999999999995</v>
      </c>
      <c r="P42" s="70">
        <v>0.875</v>
      </c>
      <c r="Q42" s="70">
        <v>0.92100000000000004</v>
      </c>
      <c r="R42" s="80">
        <v>0.90800000000000003</v>
      </c>
    </row>
    <row r="43" spans="1:21" x14ac:dyDescent="0.45">
      <c r="A43" s="50" t="s">
        <v>52</v>
      </c>
      <c r="B43" s="71">
        <v>0.63400000000000001</v>
      </c>
      <c r="C43" s="71">
        <v>0.63400000000000001</v>
      </c>
      <c r="D43" s="71">
        <v>0.64300000000000002</v>
      </c>
      <c r="E43" s="70" t="s">
        <v>180</v>
      </c>
      <c r="F43" s="70" t="s">
        <v>181</v>
      </c>
      <c r="G43" s="70" t="s">
        <v>182</v>
      </c>
      <c r="H43" s="70">
        <v>0.5</v>
      </c>
      <c r="I43" s="70">
        <v>0.6</v>
      </c>
      <c r="J43" s="81">
        <v>0.73699999999999999</v>
      </c>
      <c r="K43" s="81">
        <v>0.56599999999999995</v>
      </c>
      <c r="L43" s="81">
        <v>0.69199999999999995</v>
      </c>
      <c r="M43" s="70">
        <v>0.63</v>
      </c>
      <c r="N43" s="70">
        <v>0.56499999999999995</v>
      </c>
      <c r="O43" s="70">
        <v>0.64100000000000001</v>
      </c>
      <c r="P43" s="70">
        <v>0.627</v>
      </c>
      <c r="Q43" s="70">
        <v>0.70699999999999996</v>
      </c>
      <c r="R43" s="80">
        <v>0.63700000000000001</v>
      </c>
      <c r="U43" s="72"/>
    </row>
    <row r="44" spans="1:21" x14ac:dyDescent="0.45">
      <c r="A44" s="76"/>
      <c r="B44" s="77"/>
      <c r="C44" s="77"/>
      <c r="D44" s="77"/>
      <c r="E44" s="77"/>
      <c r="F44" s="77"/>
      <c r="G44" s="77"/>
      <c r="H44" s="77"/>
      <c r="K44" s="77"/>
      <c r="L44" s="77"/>
      <c r="M44" s="77"/>
    </row>
    <row r="48" spans="1:21" x14ac:dyDescent="0.45">
      <c r="M48" s="82"/>
    </row>
  </sheetData>
  <sheetProtection algorithmName="SHA-512" hashValue="gkqFbCCzMR+zpbGFquoV/sTOJw48ndG8h9iB03Cj2iskRPNphF2Cea8lJCmyh9z6fdNCQVef2yDkPltCN2PKiQ==" saltValue="2Ktrku9cTceajwrWw1gihw==" spinCount="100000" sheet="1" objects="1" scenarios="1"/>
  <mergeCells count="5">
    <mergeCell ref="A31:Q31"/>
    <mergeCell ref="A32:Q32"/>
    <mergeCell ref="A33:Q33"/>
    <mergeCell ref="A34:Q34"/>
    <mergeCell ref="A35:Q35"/>
  </mergeCells>
  <hyperlinks>
    <hyperlink ref="A10" location="'Acceptance Rates '!Condition_Acceptance_Rates" display="Condition Acceptance Rates" xr:uid="{00000000-0004-0000-0600-000000000000}"/>
    <hyperlink ref="A11" location="Claim_Acceptance_Rates" display="Claim Acceptance Rates" xr:uid="{00000000-0004-0000-0600-000001000000}"/>
  </hyperlinks>
  <pageMargins left="0.7" right="0.7" top="0.75" bottom="0.75" header="0.3" footer="0.3"/>
  <pageSetup paperSize="9" scale="6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1"/>
  <sheetViews>
    <sheetView topLeftCell="A34" zoomScale="90" zoomScaleNormal="90" workbookViewId="0">
      <selection activeCell="A34" sqref="A1:XFD1048576"/>
    </sheetView>
  </sheetViews>
  <sheetFormatPr defaultColWidth="9.1328125" defaultRowHeight="14.25" x14ac:dyDescent="0.45"/>
  <cols>
    <col min="1" max="1" width="26.73046875" style="4" bestFit="1" customWidth="1"/>
    <col min="2" max="2" width="9.265625" style="4" customWidth="1"/>
    <col min="3" max="16384" width="9.1328125" style="4"/>
  </cols>
  <sheetData>
    <row r="1" spans="1:14" x14ac:dyDescent="0.45">
      <c r="A1" s="48" t="s">
        <v>28</v>
      </c>
      <c r="B1" s="49" t="s">
        <v>104</v>
      </c>
      <c r="C1" s="49" t="s">
        <v>105</v>
      </c>
      <c r="D1" s="49">
        <v>45292</v>
      </c>
      <c r="E1" s="49">
        <v>45323</v>
      </c>
      <c r="F1" s="49">
        <v>45352</v>
      </c>
      <c r="G1" s="49">
        <v>45383</v>
      </c>
      <c r="H1" s="49">
        <v>45413</v>
      </c>
      <c r="I1" s="49">
        <v>45444</v>
      </c>
      <c r="J1" s="49">
        <v>45474</v>
      </c>
      <c r="K1" s="49">
        <v>45505</v>
      </c>
      <c r="L1" s="49">
        <v>45536</v>
      </c>
      <c r="M1" s="49">
        <v>45566</v>
      </c>
      <c r="N1" s="49">
        <v>45597</v>
      </c>
    </row>
    <row r="2" spans="1:14" x14ac:dyDescent="0.45">
      <c r="A2" s="50" t="s">
        <v>154</v>
      </c>
      <c r="B2" s="51">
        <v>2731</v>
      </c>
      <c r="C2" s="51">
        <v>1660</v>
      </c>
      <c r="D2" s="51">
        <v>2017</v>
      </c>
      <c r="E2" s="51">
        <v>2733</v>
      </c>
      <c r="F2" s="51">
        <v>2615</v>
      </c>
      <c r="G2" s="51">
        <v>2667</v>
      </c>
      <c r="H2" s="51">
        <v>3020</v>
      </c>
      <c r="I2" s="51">
        <v>2773</v>
      </c>
      <c r="J2" s="51">
        <v>2515</v>
      </c>
      <c r="K2" s="51">
        <v>2549</v>
      </c>
      <c r="L2" s="51">
        <v>2676</v>
      </c>
      <c r="M2" s="51">
        <v>3262</v>
      </c>
      <c r="N2" s="51">
        <v>3037</v>
      </c>
    </row>
    <row r="3" spans="1:14" x14ac:dyDescent="0.45">
      <c r="A3" s="50" t="s">
        <v>42</v>
      </c>
      <c r="B3" s="51">
        <v>10446</v>
      </c>
      <c r="C3" s="51">
        <v>6351</v>
      </c>
      <c r="D3" s="51">
        <v>8910</v>
      </c>
      <c r="E3" s="51">
        <v>10747</v>
      </c>
      <c r="F3" s="51">
        <v>10474</v>
      </c>
      <c r="G3" s="51">
        <v>10199</v>
      </c>
      <c r="H3" s="51">
        <v>12701</v>
      </c>
      <c r="I3" s="51">
        <v>10312</v>
      </c>
      <c r="J3" s="51">
        <v>11674</v>
      </c>
      <c r="K3" s="51">
        <v>12594</v>
      </c>
      <c r="L3" s="51">
        <v>11698</v>
      </c>
      <c r="M3" s="51">
        <v>11543</v>
      </c>
      <c r="N3" s="51">
        <v>10442</v>
      </c>
    </row>
    <row r="4" spans="1:14" x14ac:dyDescent="0.45">
      <c r="A4" s="50" t="s">
        <v>43</v>
      </c>
      <c r="B4" s="51">
        <v>1799</v>
      </c>
      <c r="C4" s="51">
        <v>945</v>
      </c>
      <c r="D4" s="51">
        <v>1362</v>
      </c>
      <c r="E4" s="51">
        <v>1677</v>
      </c>
      <c r="F4" s="51">
        <v>1687</v>
      </c>
      <c r="G4" s="51">
        <v>1673</v>
      </c>
      <c r="H4" s="51">
        <v>2043</v>
      </c>
      <c r="I4" s="51">
        <v>1718</v>
      </c>
      <c r="J4" s="51">
        <v>1342</v>
      </c>
      <c r="K4" s="51">
        <v>1447</v>
      </c>
      <c r="L4" s="51">
        <v>1571</v>
      </c>
      <c r="M4" s="51">
        <v>2088</v>
      </c>
      <c r="N4" s="51">
        <v>1884</v>
      </c>
    </row>
    <row r="8" spans="1:14" x14ac:dyDescent="0.45">
      <c r="A8" s="48" t="s">
        <v>207</v>
      </c>
      <c r="B8" s="49" t="s">
        <v>104</v>
      </c>
      <c r="C8" s="49" t="s">
        <v>105</v>
      </c>
      <c r="D8" s="49">
        <v>45292</v>
      </c>
      <c r="E8" s="49">
        <v>45323</v>
      </c>
      <c r="F8" s="49">
        <v>45352</v>
      </c>
      <c r="G8" s="49">
        <v>45383</v>
      </c>
      <c r="H8" s="49">
        <v>45413</v>
      </c>
      <c r="I8" s="49">
        <v>45444</v>
      </c>
      <c r="J8" s="49">
        <v>45474</v>
      </c>
      <c r="K8" s="49">
        <v>45505</v>
      </c>
      <c r="L8" s="49">
        <v>45536</v>
      </c>
      <c r="M8" s="49">
        <v>45566</v>
      </c>
      <c r="N8" s="49">
        <v>45597</v>
      </c>
    </row>
    <row r="9" spans="1:14" x14ac:dyDescent="0.45">
      <c r="A9" s="52" t="s">
        <v>55</v>
      </c>
      <c r="B9" s="53">
        <v>224</v>
      </c>
      <c r="C9" s="53">
        <v>211</v>
      </c>
      <c r="D9" s="53">
        <v>214</v>
      </c>
      <c r="E9" s="53">
        <v>180</v>
      </c>
      <c r="F9" s="53">
        <v>141</v>
      </c>
      <c r="G9" s="53">
        <v>143</v>
      </c>
      <c r="H9" s="53">
        <v>140</v>
      </c>
      <c r="I9" s="51">
        <v>121</v>
      </c>
      <c r="J9" s="51">
        <v>101</v>
      </c>
      <c r="K9" s="51">
        <v>85</v>
      </c>
      <c r="L9" s="51">
        <v>83</v>
      </c>
      <c r="M9" s="51">
        <v>75</v>
      </c>
      <c r="N9" s="51">
        <v>68</v>
      </c>
    </row>
    <row r="10" spans="1:14" x14ac:dyDescent="0.45">
      <c r="A10" s="52" t="s">
        <v>143</v>
      </c>
      <c r="B10" s="53">
        <v>139</v>
      </c>
      <c r="C10" s="53">
        <v>126</v>
      </c>
      <c r="D10" s="53">
        <v>126</v>
      </c>
      <c r="E10" s="53">
        <v>115</v>
      </c>
      <c r="F10" s="53">
        <v>107</v>
      </c>
      <c r="G10" s="53">
        <v>100</v>
      </c>
      <c r="H10" s="53">
        <v>88</v>
      </c>
      <c r="I10" s="51">
        <v>80</v>
      </c>
      <c r="J10" s="51">
        <v>80</v>
      </c>
      <c r="K10" s="51">
        <v>78</v>
      </c>
      <c r="L10" s="51">
        <v>79</v>
      </c>
      <c r="M10" s="51">
        <v>64</v>
      </c>
      <c r="N10" s="51">
        <v>66</v>
      </c>
    </row>
    <row r="11" spans="1:14" x14ac:dyDescent="0.45">
      <c r="A11" s="52" t="s">
        <v>144</v>
      </c>
      <c r="B11" s="53">
        <v>21</v>
      </c>
      <c r="C11" s="53">
        <v>11</v>
      </c>
      <c r="D11" s="53">
        <v>15</v>
      </c>
      <c r="E11" s="53">
        <v>7</v>
      </c>
      <c r="F11" s="53">
        <v>6</v>
      </c>
      <c r="G11" s="53">
        <v>11</v>
      </c>
      <c r="H11" s="53">
        <v>5</v>
      </c>
      <c r="I11" s="51">
        <v>9</v>
      </c>
      <c r="J11" s="51">
        <v>7</v>
      </c>
      <c r="K11" s="51">
        <v>8</v>
      </c>
      <c r="L11" s="51">
        <v>9</v>
      </c>
      <c r="M11" s="51">
        <v>11</v>
      </c>
      <c r="N11" s="51">
        <v>9</v>
      </c>
    </row>
    <row r="15" spans="1:14" x14ac:dyDescent="0.45">
      <c r="A15" s="48" t="s">
        <v>8</v>
      </c>
      <c r="B15" s="49" t="s">
        <v>104</v>
      </c>
      <c r="C15" s="49" t="s">
        <v>105</v>
      </c>
      <c r="D15" s="49">
        <v>45292</v>
      </c>
      <c r="E15" s="49">
        <v>45323</v>
      </c>
      <c r="F15" s="49">
        <v>45352</v>
      </c>
      <c r="G15" s="49">
        <v>45383</v>
      </c>
      <c r="H15" s="49">
        <v>45413</v>
      </c>
      <c r="I15" s="49">
        <v>45444</v>
      </c>
      <c r="J15" s="49">
        <v>45474</v>
      </c>
      <c r="K15" s="49">
        <v>45505</v>
      </c>
      <c r="L15" s="49">
        <v>45536</v>
      </c>
      <c r="M15" s="49">
        <v>45566</v>
      </c>
      <c r="N15" s="49">
        <v>45597</v>
      </c>
    </row>
    <row r="16" spans="1:14" x14ac:dyDescent="0.45">
      <c r="A16" s="52" t="s">
        <v>80</v>
      </c>
      <c r="B16" s="51">
        <v>47173</v>
      </c>
      <c r="C16" s="51">
        <v>47061</v>
      </c>
      <c r="D16" s="51">
        <v>46941</v>
      </c>
      <c r="E16" s="51">
        <v>45195</v>
      </c>
      <c r="F16" s="51">
        <v>44405</v>
      </c>
      <c r="G16" s="51">
        <v>44158</v>
      </c>
      <c r="H16" s="51">
        <v>43159</v>
      </c>
      <c r="I16" s="51">
        <v>43318</v>
      </c>
      <c r="J16" s="51">
        <v>43893</v>
      </c>
      <c r="K16" s="51">
        <v>43290</v>
      </c>
      <c r="L16" s="51">
        <v>42649</v>
      </c>
      <c r="M16" s="51">
        <v>44191</v>
      </c>
      <c r="N16" s="51">
        <v>45043</v>
      </c>
    </row>
    <row r="17" spans="1:14" x14ac:dyDescent="0.45">
      <c r="A17" s="52" t="s">
        <v>83</v>
      </c>
      <c r="B17" s="51">
        <v>14538</v>
      </c>
      <c r="C17" s="51">
        <v>17845</v>
      </c>
      <c r="D17" s="51">
        <v>24149</v>
      </c>
      <c r="E17" s="51">
        <v>27312</v>
      </c>
      <c r="F17" s="51">
        <v>28462</v>
      </c>
      <c r="G17" s="51">
        <v>28280</v>
      </c>
      <c r="H17" s="51">
        <v>28916</v>
      </c>
      <c r="I17" s="51">
        <v>27728</v>
      </c>
      <c r="J17" s="51">
        <v>26589</v>
      </c>
      <c r="K17" s="51">
        <v>26261</v>
      </c>
      <c r="L17" s="51">
        <v>26299</v>
      </c>
      <c r="M17" s="51">
        <v>27867</v>
      </c>
      <c r="N17" s="51">
        <v>28696</v>
      </c>
    </row>
    <row r="19" spans="1:14" x14ac:dyDescent="0.45">
      <c r="A19" s="252" t="s">
        <v>208</v>
      </c>
      <c r="B19" s="229">
        <v>45231</v>
      </c>
      <c r="C19" s="229">
        <v>45261</v>
      </c>
      <c r="D19" s="229">
        <v>45292</v>
      </c>
      <c r="E19" s="229">
        <v>45323</v>
      </c>
      <c r="F19" s="229">
        <v>45352</v>
      </c>
      <c r="G19" s="229">
        <v>45383</v>
      </c>
      <c r="H19" s="229">
        <v>45413</v>
      </c>
      <c r="I19" s="229">
        <v>45444</v>
      </c>
      <c r="J19" s="229">
        <v>45474</v>
      </c>
      <c r="K19" s="229">
        <v>45505</v>
      </c>
      <c r="L19" s="229">
        <v>45536</v>
      </c>
      <c r="M19" s="229">
        <v>45566</v>
      </c>
      <c r="N19" s="229">
        <v>45597</v>
      </c>
    </row>
    <row r="20" spans="1:14" x14ac:dyDescent="0.45">
      <c r="A20" s="253"/>
      <c r="B20" s="230"/>
      <c r="C20" s="230"/>
      <c r="D20" s="230"/>
      <c r="E20" s="230"/>
      <c r="F20" s="230"/>
      <c r="G20" s="230"/>
      <c r="H20" s="230"/>
      <c r="I20" s="230"/>
      <c r="J20" s="230"/>
      <c r="K20" s="230"/>
      <c r="L20" s="230"/>
      <c r="M20" s="230"/>
      <c r="N20" s="230"/>
    </row>
    <row r="21" spans="1:14" x14ac:dyDescent="0.45">
      <c r="A21" s="52" t="s">
        <v>55</v>
      </c>
      <c r="B21" s="51">
        <v>869</v>
      </c>
      <c r="C21" s="51">
        <v>806</v>
      </c>
      <c r="D21" s="51">
        <v>549</v>
      </c>
      <c r="E21" s="51">
        <v>469</v>
      </c>
      <c r="F21" s="51">
        <v>639</v>
      </c>
      <c r="G21" s="51">
        <v>559</v>
      </c>
      <c r="H21" s="51">
        <v>1163</v>
      </c>
      <c r="I21" s="51">
        <v>1236</v>
      </c>
      <c r="J21" s="51">
        <v>956</v>
      </c>
      <c r="K21" s="51">
        <v>1903</v>
      </c>
      <c r="L21" s="51">
        <v>2808</v>
      </c>
      <c r="M21" s="51">
        <v>1985</v>
      </c>
      <c r="N21" s="51">
        <v>1662</v>
      </c>
    </row>
    <row r="22" spans="1:14" x14ac:dyDescent="0.45">
      <c r="A22" s="52" t="s">
        <v>143</v>
      </c>
      <c r="B22" s="51">
        <v>11647</v>
      </c>
      <c r="C22" s="51">
        <v>8980</v>
      </c>
      <c r="D22" s="51">
        <v>3130</v>
      </c>
      <c r="E22" s="51">
        <v>698</v>
      </c>
      <c r="F22" s="51">
        <v>986</v>
      </c>
      <c r="G22" s="51">
        <v>1978</v>
      </c>
      <c r="H22" s="51">
        <v>1769</v>
      </c>
      <c r="I22" s="51">
        <v>3625</v>
      </c>
      <c r="J22" s="51">
        <v>5215</v>
      </c>
      <c r="K22" s="51">
        <v>6184</v>
      </c>
      <c r="L22" s="51">
        <v>6470</v>
      </c>
      <c r="M22" s="51">
        <v>4999</v>
      </c>
      <c r="N22" s="51">
        <v>4318</v>
      </c>
    </row>
    <row r="23" spans="1:14" x14ac:dyDescent="0.45">
      <c r="A23" s="52" t="s">
        <v>144</v>
      </c>
      <c r="B23" s="51">
        <v>38</v>
      </c>
      <c r="C23" s="51">
        <v>56</v>
      </c>
      <c r="D23" s="51">
        <v>18</v>
      </c>
      <c r="E23" s="51">
        <v>21</v>
      </c>
      <c r="F23" s="51">
        <v>57</v>
      </c>
      <c r="G23" s="51">
        <v>32</v>
      </c>
      <c r="H23" s="51">
        <v>71</v>
      </c>
      <c r="I23" s="51">
        <v>125</v>
      </c>
      <c r="J23" s="51">
        <v>145</v>
      </c>
      <c r="K23" s="51">
        <v>158</v>
      </c>
      <c r="L23" s="51">
        <v>95</v>
      </c>
      <c r="M23" s="51">
        <v>98</v>
      </c>
      <c r="N23" s="51">
        <v>168</v>
      </c>
    </row>
    <row r="48" spans="1:8" ht="44.25" x14ac:dyDescent="0.45">
      <c r="A48" s="54" t="s">
        <v>206</v>
      </c>
      <c r="B48" s="246" t="s">
        <v>237</v>
      </c>
      <c r="C48" s="218"/>
      <c r="D48" s="218"/>
      <c r="E48" s="218"/>
      <c r="F48" s="218"/>
      <c r="G48" s="218"/>
      <c r="H48" s="219"/>
    </row>
    <row r="49" spans="1:8" x14ac:dyDescent="0.45">
      <c r="A49" s="56" t="s">
        <v>200</v>
      </c>
      <c r="B49" s="57" t="s">
        <v>56</v>
      </c>
      <c r="C49" s="57" t="s">
        <v>57</v>
      </c>
      <c r="D49" s="57" t="s">
        <v>58</v>
      </c>
      <c r="E49" s="57" t="s">
        <v>59</v>
      </c>
      <c r="F49" s="57" t="s">
        <v>60</v>
      </c>
      <c r="G49" s="57" t="s">
        <v>61</v>
      </c>
      <c r="H49" s="58" t="s">
        <v>62</v>
      </c>
    </row>
    <row r="50" spans="1:8" x14ac:dyDescent="0.45">
      <c r="A50" s="59" t="s">
        <v>106</v>
      </c>
      <c r="B50" s="60">
        <v>130</v>
      </c>
      <c r="C50" s="60">
        <v>132</v>
      </c>
      <c r="D50" s="60">
        <v>152</v>
      </c>
      <c r="E50" s="60">
        <v>96</v>
      </c>
      <c r="F50" s="60">
        <v>202</v>
      </c>
      <c r="G50" s="60">
        <v>111</v>
      </c>
      <c r="H50" s="60">
        <v>190</v>
      </c>
    </row>
    <row r="51" spans="1:8" x14ac:dyDescent="0.45">
      <c r="A51" s="59" t="s">
        <v>109</v>
      </c>
      <c r="B51" s="60">
        <v>909</v>
      </c>
      <c r="C51" s="60">
        <v>852</v>
      </c>
      <c r="D51" s="60">
        <v>458</v>
      </c>
      <c r="E51" s="60">
        <v>241</v>
      </c>
      <c r="F51" s="60">
        <v>350</v>
      </c>
      <c r="G51" s="60">
        <v>192</v>
      </c>
      <c r="H51" s="60">
        <v>231</v>
      </c>
    </row>
  </sheetData>
  <sheetProtection algorithmName="SHA-512" hashValue="tFiL4pes/GtO5Po6wRox71RXMqvp4Ki2Wr/V7K68XHA7NO/KCQuTIJdpUMqYF53s08gArw7dIK8stBKv5+E6jg==" saltValue="VSkjzFEF91C8Xsnqsv+xdw==" spinCount="100000" sheet="1" objects="1" scenarios="1"/>
  <mergeCells count="15">
    <mergeCell ref="B48:H48"/>
    <mergeCell ref="N19:N20"/>
    <mergeCell ref="A19:A20"/>
    <mergeCell ref="F19:F20"/>
    <mergeCell ref="G19:G20"/>
    <mergeCell ref="H19:H20"/>
    <mergeCell ref="I19:I20"/>
    <mergeCell ref="J19:J20"/>
    <mergeCell ref="K19:K20"/>
    <mergeCell ref="L19:L20"/>
    <mergeCell ref="M19:M20"/>
    <mergeCell ref="C19:C20"/>
    <mergeCell ref="D19:D20"/>
    <mergeCell ref="E19:E20"/>
    <mergeCell ref="B19:B2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78BE5ED99E4A44DB074EE03A5A88F3F" ma:contentTypeVersion="4" ma:contentTypeDescription="Create a new document." ma:contentTypeScope="" ma:versionID="194dda87dabc1994efc9520518c64d86">
  <xsd:schema xmlns:xsd="http://www.w3.org/2001/XMLSchema" xmlns:xs="http://www.w3.org/2001/XMLSchema" xmlns:p="http://schemas.microsoft.com/office/2006/metadata/properties" xmlns:ns2="dfe3cae2-d275-45a2-908a-4e8e6922ba57" targetNamespace="http://schemas.microsoft.com/office/2006/metadata/properties" ma:root="true" ma:fieldsID="85eff494cd8da0aea9f86b1b5417b5fb" ns2:_="">
    <xsd:import namespace="dfe3cae2-d275-45a2-908a-4e8e6922ba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e3cae2-d275-45a2-908a-4e8e6922ba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487EEE-7932-4F3E-AAF3-08577A1263C8}">
  <ds:schemaRefs>
    <ds:schemaRef ds:uri="http://schemas.microsoft.com/sharepoint/v3/contenttype/forms"/>
  </ds:schemaRefs>
</ds:datastoreItem>
</file>

<file path=customXml/itemProps2.xml><?xml version="1.0" encoding="utf-8"?>
<ds:datastoreItem xmlns:ds="http://schemas.openxmlformats.org/officeDocument/2006/customXml" ds:itemID="{E55CF18A-C657-44F9-904E-F02A57E2EE24}">
  <ds:schemaRefs>
    <ds:schemaRef ds:uri="http://schemas.microsoft.com/office/2006/documentManagement/types"/>
    <ds:schemaRef ds:uri="http://purl.org/dc/elements/1.1/"/>
    <ds:schemaRef ds:uri="http://www.w3.org/XML/1998/namespace"/>
    <ds:schemaRef ds:uri="http://schemas.microsoft.com/office/infopath/2007/PartnerControls"/>
    <ds:schemaRef ds:uri="http://purl.org/dc/terms/"/>
    <ds:schemaRef ds:uri="http://schemas.microsoft.com/office/2006/metadata/properties"/>
    <ds:schemaRef ds:uri="http://schemas.openxmlformats.org/package/2006/metadata/core-properties"/>
    <ds:schemaRef ds:uri="dfe3cae2-d275-45a2-908a-4e8e6922ba57"/>
    <ds:schemaRef ds:uri="http://purl.org/dc/dcmitype/"/>
  </ds:schemaRefs>
</ds:datastoreItem>
</file>

<file path=customXml/itemProps3.xml><?xml version="1.0" encoding="utf-8"?>
<ds:datastoreItem xmlns:ds="http://schemas.openxmlformats.org/officeDocument/2006/customXml" ds:itemID="{0005C256-8C4E-4807-9ED7-9A186E6A2F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e3cae2-d275-45a2-908a-4e8e6922ba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31</vt:i4>
      </vt:variant>
    </vt:vector>
  </HeadingPairs>
  <TitlesOfParts>
    <vt:vector size="39" baseType="lpstr">
      <vt:lpstr>Index</vt:lpstr>
      <vt:lpstr>Claims Received</vt:lpstr>
      <vt:lpstr>Claims Being Processed</vt:lpstr>
      <vt:lpstr>Determinations</vt:lpstr>
      <vt:lpstr>Time Taken to Process</vt:lpstr>
      <vt:lpstr>Conditions</vt:lpstr>
      <vt:lpstr>Acceptance Rates </vt:lpstr>
      <vt:lpstr>graph data</vt:lpstr>
      <vt:lpstr>'Claims Being Processed'!Age_distribution_of_all_claims_on_hand​</vt:lpstr>
      <vt:lpstr>'Claims Being Processed'!Age_distribution_of_Claims_being_processed​</vt:lpstr>
      <vt:lpstr>Age_distribution_of_claims_unallocated​__Calendar_days</vt:lpstr>
      <vt:lpstr>Determinations!Age_distribution_of_Determinations_2</vt:lpstr>
      <vt:lpstr>Age_distribution_of_unallocated_claims</vt:lpstr>
      <vt:lpstr>Claim_Acceptance_Rates</vt:lpstr>
      <vt:lpstr>'Acceptance Rates '!Claim_Acceptance_rates_and_Lodgement_Channel</vt:lpstr>
      <vt:lpstr>Claims_being_Processed​</vt:lpstr>
      <vt:lpstr>'Claims Being Processed'!Claims_on_hand​_1</vt:lpstr>
      <vt:lpstr>Claims_unallocated</vt:lpstr>
      <vt:lpstr>Claims_unallocated_FYTD</vt:lpstr>
      <vt:lpstr>Conditions!Condition__determined_1</vt:lpstr>
      <vt:lpstr>'Acceptance Rates '!Condition_Acceptance_Rates</vt:lpstr>
      <vt:lpstr>Conditions!Conditions_being_processed_by_an</vt:lpstr>
      <vt:lpstr>Conditions!Conditions_On_hand</vt:lpstr>
      <vt:lpstr>Conditions!Conditions_unallocated</vt:lpstr>
      <vt:lpstr>Determinations!Determinations___Claims​</vt:lpstr>
      <vt:lpstr>Incoming_Claims</vt:lpstr>
      <vt:lpstr>Incoming_claims_FYTD_2023_2024</vt:lpstr>
      <vt:lpstr>Conditions!Incoming_condidtions_claimed</vt:lpstr>
      <vt:lpstr>Incoming_Conditions</vt:lpstr>
      <vt:lpstr>Conditions!Incoming_Conditions_Claimed</vt:lpstr>
      <vt:lpstr>'Time Taken to Process'!Time_taken_to_allocate</vt:lpstr>
      <vt:lpstr>Time_taken_to_process_conditions</vt:lpstr>
      <vt:lpstr>'Time Taken to Process'!Time_taken_to_register</vt:lpstr>
      <vt:lpstr>'Time Taken to Process'!Time_to_taken_to_investigate_and_determine</vt:lpstr>
      <vt:lpstr>Time_with_a_DVA_officer</vt:lpstr>
      <vt:lpstr>'Time Taken to Process'!Total_Time_taken_to_Process</vt:lpstr>
      <vt:lpstr>'Time Taken to Process'!Total_time_to_process___Conditions</vt:lpstr>
      <vt:lpstr>Unallocated_claims</vt:lpstr>
      <vt:lpstr>Unallocated_claims_FYTD</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Thompson, Dayna</dc:creator>
  <cp:keywords/>
  <dc:description/>
  <cp:lastModifiedBy>Thurbon, Teresa</cp:lastModifiedBy>
  <cp:revision/>
  <dcterms:created xsi:type="dcterms:W3CDTF">2022-05-18T00:31:39Z</dcterms:created>
  <dcterms:modified xsi:type="dcterms:W3CDTF">2024-12-16T04:09:25Z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0x010100378BE5ED99E4A44DB074EE03A5A88F3F</vt:lpwstr>
  </property>
</Properties>
</file>